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71"/>
  </bookViews>
  <sheets>
    <sheet name="Sheet1" sheetId="66" r:id="rId1"/>
    <sheet name="目录" sheetId="13" r:id="rId2"/>
    <sheet name="1.一般公共预算收入决算表" sheetId="1" r:id="rId3"/>
    <sheet name="2.一般公共预算支出决算表 （按功能分类）" sheetId="65" r:id="rId4"/>
    <sheet name="3.一般公共预算支出决算表（按经济分类科目）" sheetId="61" r:id="rId5"/>
    <sheet name="4.一般公共预算税收返还和转移支付决算表" sheetId="62" r:id="rId6"/>
    <sheet name="5.一般公共预算收支决算平衡表" sheetId="56" r:id="rId7"/>
    <sheet name="6.政府性基金收入决算表" sheetId="7" r:id="rId8"/>
    <sheet name="7.政府性基金支出决算表" sheetId="9" r:id="rId9"/>
    <sheet name="8.政府性基金转移支付决算表" sheetId="63" r:id="rId10"/>
    <sheet name="9.政府性基金收支决算平衡表" sheetId="57" r:id="rId11"/>
    <sheet name="10.社会保险基金预算收支决算表" sheetId="54" r:id="rId12"/>
    <sheet name="11.国有资本经营收支决算表" sheetId="53" r:id="rId13"/>
    <sheet name="12.地方政府一般债务余额决算表" sheetId="26" r:id="rId14"/>
    <sheet name="13.地方政府专项债务余额决算表" sheetId="11" r:id="rId15"/>
  </sheets>
  <definedNames>
    <definedName name="_xlnm.Print_Area" localSheetId="9">'8.政府性基金转移支付决算表'!$A$1:$D$20</definedName>
    <definedName name="_xlnm.Print_Titles" localSheetId="3">'2.一般公共预算支出决算表 （按功能分类）'!$1:$5</definedName>
    <definedName name="_xlnm.Print_Titles" localSheetId="5">'4.一般公共预算税收返还和转移支付决算表'!$1:$4</definedName>
    <definedName name="_xlnm.Print_Titles" localSheetId="4">'3.一般公共预算支出决算表（按经济分类科目）'!$A:$A,'3.一般公共预算支出决算表（按经济分类科目）'!$1:$4</definedName>
    <definedName name="_xlnm.Print_Area" localSheetId="3">'2.一般公共预算支出决算表 （按功能分类）'!$A$1:$G$191</definedName>
    <definedName name="_xlnm._FilterDatabase" localSheetId="3" hidden="1">'2.一般公共预算支出决算表 （按功能分类）'!$A$1:$G$191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<sst xmlns="http://schemas.openxmlformats.org/spreadsheetml/2006/main" count="699" uniqueCount="614">
  <si>
    <t>西咸新区空港新城</t>
  </si>
  <si>
    <t>2018年财政决算（草案）</t>
  </si>
  <si>
    <t>空港新城财政局</t>
  </si>
  <si>
    <t>2018年空港新城财政决算表目录</t>
  </si>
  <si>
    <t>一、一般公共预算</t>
  </si>
  <si>
    <t xml:space="preserve">    表一：2018年空港新城一般公共预算收入决算表</t>
  </si>
  <si>
    <t xml:space="preserve">    表二：2018年空港新城一般公共预算支出决算表 （按功能分类）</t>
  </si>
  <si>
    <t xml:space="preserve">    表三：2018年空港新城一般公共预算支出决算表（按经济分类）</t>
  </si>
  <si>
    <t xml:space="preserve">    表四：2018年空港新城一般公共预算税收返还和转移支付决算表</t>
  </si>
  <si>
    <t xml:space="preserve">    表五：2018年空港新城一般公共预算收支决算平衡表</t>
  </si>
  <si>
    <t>二、政府性基金预算</t>
  </si>
  <si>
    <t xml:space="preserve">    表六：2018年空港新城政府性基金收入决算表</t>
  </si>
  <si>
    <t xml:space="preserve">    表七：2018年空港新城政府性基金支出决算表</t>
  </si>
  <si>
    <t xml:space="preserve">    表八：2018年空港新城政府性基金转移支付表</t>
  </si>
  <si>
    <t xml:space="preserve">    表九：2018年空港新城政府性基金收支决算平衡表</t>
  </si>
  <si>
    <t>三、社会保险基金预算</t>
  </si>
  <si>
    <t xml:space="preserve">    表十：2018年空港新城社会保险基金预算收支决算表</t>
  </si>
  <si>
    <t>四、国有资本经营预算</t>
  </si>
  <si>
    <t xml:space="preserve">    表十一：2018年空港新城国有资本经营预算收支决算表</t>
  </si>
  <si>
    <t>五、债务决算报表</t>
  </si>
  <si>
    <t xml:space="preserve">    表十二：2018年空港新城地方政府一般债务限额和余额情况表</t>
  </si>
  <si>
    <t xml:space="preserve">    表十三：2018年空港新城地方政府专项债务限额和余额情况表</t>
  </si>
  <si>
    <r>
      <rPr>
        <sz val="12"/>
        <color theme="1"/>
        <rFont val="宋体"/>
        <charset val="134"/>
      </rPr>
      <t>表一</t>
    </r>
  </si>
  <si>
    <r>
      <rPr>
        <b/>
        <sz val="18"/>
        <color indexed="8"/>
        <rFont val="Times New Roman"/>
        <charset val="134"/>
      </rPr>
      <t>2018</t>
    </r>
    <r>
      <rPr>
        <b/>
        <sz val="18"/>
        <color indexed="8"/>
        <rFont val="方正小标宋简体"/>
        <charset val="134"/>
      </rPr>
      <t>年空港新城一般公共预算收入决算表</t>
    </r>
  </si>
  <si>
    <r>
      <rPr>
        <sz val="10"/>
        <color theme="1"/>
        <rFont val="宋体"/>
        <charset val="134"/>
      </rPr>
      <t>单位：万元</t>
    </r>
  </si>
  <si>
    <r>
      <rPr>
        <b/>
        <sz val="11"/>
        <color theme="1"/>
        <rFont val="宋体"/>
        <charset val="134"/>
      </rPr>
      <t>项目</t>
    </r>
  </si>
  <si>
    <r>
      <rPr>
        <b/>
        <sz val="11"/>
        <color theme="1"/>
        <rFont val="Times New Roman"/>
        <charset val="134"/>
      </rPr>
      <t>2018</t>
    </r>
    <r>
      <rPr>
        <b/>
        <sz val="11"/>
        <color theme="1"/>
        <rFont val="宋体"/>
        <charset val="134"/>
      </rPr>
      <t>年</t>
    </r>
  </si>
  <si>
    <r>
      <rPr>
        <b/>
        <sz val="11"/>
        <color theme="1"/>
        <rFont val="Times New Roman"/>
        <charset val="134"/>
      </rPr>
      <t>2017</t>
    </r>
    <r>
      <rPr>
        <b/>
        <sz val="11"/>
        <color theme="1"/>
        <rFont val="宋体"/>
        <charset val="134"/>
      </rPr>
      <t>年决算数</t>
    </r>
  </si>
  <si>
    <r>
      <rPr>
        <b/>
        <sz val="11"/>
        <color theme="1"/>
        <rFont val="Times New Roman"/>
        <charset val="134"/>
      </rPr>
      <t>2018</t>
    </r>
    <r>
      <rPr>
        <b/>
        <sz val="11"/>
        <color theme="1"/>
        <rFont val="宋体"/>
        <charset val="134"/>
      </rPr>
      <t>年决算数</t>
    </r>
  </si>
  <si>
    <r>
      <rPr>
        <b/>
        <sz val="11"/>
        <color theme="1"/>
        <rFont val="宋体"/>
        <charset val="134"/>
      </rPr>
      <t>年初预算数</t>
    </r>
  </si>
  <si>
    <r>
      <rPr>
        <b/>
        <sz val="11"/>
        <color theme="1"/>
        <rFont val="宋体"/>
        <charset val="134"/>
      </rPr>
      <t>调整预算数</t>
    </r>
  </si>
  <si>
    <r>
      <rPr>
        <b/>
        <sz val="11"/>
        <color theme="1"/>
        <rFont val="宋体"/>
        <charset val="134"/>
      </rPr>
      <t>决算数</t>
    </r>
  </si>
  <si>
    <r>
      <rPr>
        <b/>
        <sz val="11"/>
        <color theme="1"/>
        <rFont val="宋体"/>
        <charset val="134"/>
      </rPr>
      <t>占调整预算数</t>
    </r>
    <r>
      <rPr>
        <b/>
        <sz val="11"/>
        <color theme="1"/>
        <rFont val="Times New Roman"/>
        <charset val="134"/>
      </rPr>
      <t>%</t>
    </r>
  </si>
  <si>
    <r>
      <rPr>
        <b/>
        <sz val="11"/>
        <color theme="1"/>
        <rFont val="宋体"/>
        <charset val="134"/>
      </rPr>
      <t>为上年决算数的</t>
    </r>
    <r>
      <rPr>
        <b/>
        <sz val="11"/>
        <color theme="1"/>
        <rFont val="Times New Roman"/>
        <charset val="134"/>
      </rPr>
      <t>%</t>
    </r>
  </si>
  <si>
    <r>
      <rPr>
        <b/>
        <sz val="10"/>
        <color theme="1"/>
        <rFont val="宋体"/>
        <charset val="134"/>
      </rPr>
      <t>一、税收收入</t>
    </r>
  </si>
  <si>
    <r>
      <rPr>
        <sz val="10"/>
        <rFont val="宋体"/>
        <charset val="134"/>
      </rPr>
      <t>增值税</t>
    </r>
  </si>
  <si>
    <r>
      <rPr>
        <sz val="10"/>
        <rFont val="宋体"/>
        <charset val="134"/>
      </rPr>
      <t>营业税</t>
    </r>
  </si>
  <si>
    <r>
      <rPr>
        <sz val="10"/>
        <rFont val="宋体"/>
        <charset val="134"/>
      </rPr>
      <t>企业所得税</t>
    </r>
  </si>
  <si>
    <r>
      <rPr>
        <sz val="10"/>
        <rFont val="宋体"/>
        <charset val="134"/>
      </rPr>
      <t>个人所得税</t>
    </r>
  </si>
  <si>
    <r>
      <rPr>
        <sz val="10"/>
        <rFont val="宋体"/>
        <charset val="134"/>
      </rPr>
      <t>资源税</t>
    </r>
  </si>
  <si>
    <r>
      <rPr>
        <sz val="10"/>
        <rFont val="宋体"/>
        <charset val="134"/>
      </rPr>
      <t>城市维护建设税</t>
    </r>
  </si>
  <si>
    <r>
      <rPr>
        <sz val="10"/>
        <rFont val="宋体"/>
        <charset val="134"/>
      </rPr>
      <t>房产税</t>
    </r>
  </si>
  <si>
    <r>
      <rPr>
        <sz val="10"/>
        <rFont val="宋体"/>
        <charset val="134"/>
      </rPr>
      <t>印花税</t>
    </r>
  </si>
  <si>
    <r>
      <rPr>
        <sz val="10"/>
        <rFont val="宋体"/>
        <charset val="134"/>
      </rPr>
      <t>城镇土地使用税</t>
    </r>
  </si>
  <si>
    <r>
      <rPr>
        <sz val="10"/>
        <rFont val="宋体"/>
        <charset val="134"/>
      </rPr>
      <t>土地增值税</t>
    </r>
  </si>
  <si>
    <r>
      <rPr>
        <sz val="10"/>
        <rFont val="宋体"/>
        <charset val="134"/>
      </rPr>
      <t>车船税</t>
    </r>
  </si>
  <si>
    <r>
      <rPr>
        <sz val="10"/>
        <rFont val="宋体"/>
        <charset val="134"/>
      </rPr>
      <t>耕地占用税</t>
    </r>
  </si>
  <si>
    <r>
      <rPr>
        <sz val="10"/>
        <rFont val="宋体"/>
        <charset val="134"/>
      </rPr>
      <t>契税</t>
    </r>
  </si>
  <si>
    <r>
      <rPr>
        <sz val="10"/>
        <rFont val="宋体"/>
        <charset val="134"/>
      </rPr>
      <t>环境保护税</t>
    </r>
  </si>
  <si>
    <r>
      <rPr>
        <sz val="10"/>
        <rFont val="宋体"/>
        <charset val="134"/>
      </rPr>
      <t>其他税收收入</t>
    </r>
  </si>
  <si>
    <r>
      <rPr>
        <b/>
        <sz val="10"/>
        <rFont val="宋体"/>
        <charset val="134"/>
      </rPr>
      <t>二、非税收入</t>
    </r>
  </si>
  <si>
    <r>
      <rPr>
        <sz val="10"/>
        <rFont val="宋体"/>
        <charset val="134"/>
      </rPr>
      <t>专项收入</t>
    </r>
  </si>
  <si>
    <r>
      <rPr>
        <sz val="10"/>
        <rFont val="宋体"/>
        <charset val="134"/>
      </rPr>
      <t>行政事业性收费收入</t>
    </r>
  </si>
  <si>
    <r>
      <rPr>
        <sz val="10"/>
        <rFont val="宋体"/>
        <charset val="134"/>
      </rPr>
      <t>罚没收入</t>
    </r>
  </si>
  <si>
    <r>
      <rPr>
        <sz val="10"/>
        <rFont val="宋体"/>
        <charset val="134"/>
      </rPr>
      <t>国有资本经营收入</t>
    </r>
  </si>
  <si>
    <r>
      <rPr>
        <sz val="10"/>
        <rFont val="宋体"/>
        <charset val="134"/>
      </rPr>
      <t>国有资源（资产）有偿使用收入</t>
    </r>
  </si>
  <si>
    <r>
      <rPr>
        <sz val="10"/>
        <rFont val="宋体"/>
        <charset val="134"/>
      </rPr>
      <t>政府住房基金收入</t>
    </r>
  </si>
  <si>
    <r>
      <rPr>
        <sz val="10"/>
        <rFont val="宋体"/>
        <charset val="134"/>
      </rPr>
      <t>其他收入</t>
    </r>
  </si>
  <si>
    <r>
      <rPr>
        <b/>
        <sz val="10"/>
        <rFont val="宋体"/>
        <charset val="134"/>
      </rPr>
      <t>一般公共预算收入</t>
    </r>
  </si>
  <si>
    <t>表二</t>
  </si>
  <si>
    <r>
      <rPr>
        <b/>
        <sz val="18"/>
        <color rgb="FF000000"/>
        <rFont val="Times New Roman"/>
        <charset val="134"/>
      </rPr>
      <t>2018</t>
    </r>
    <r>
      <rPr>
        <b/>
        <sz val="18"/>
        <color rgb="FF000000"/>
        <rFont val="宋体"/>
        <charset val="134"/>
      </rPr>
      <t>年空港新城一般公共预算支出决算表</t>
    </r>
    <r>
      <rPr>
        <b/>
        <sz val="18"/>
        <color rgb="FF000000"/>
        <rFont val="Times New Roman"/>
        <charset val="134"/>
      </rPr>
      <t xml:space="preserve"> </t>
    </r>
    <r>
      <rPr>
        <b/>
        <sz val="18"/>
        <color rgb="FF000000"/>
        <rFont val="宋体"/>
        <charset val="134"/>
      </rPr>
      <t>（按功能分类）</t>
    </r>
  </si>
  <si>
    <t>单位：万元</t>
  </si>
  <si>
    <t>项目</t>
  </si>
  <si>
    <t>2018年</t>
  </si>
  <si>
    <t>2017年决算数</t>
  </si>
  <si>
    <t>2018年决算数</t>
  </si>
  <si>
    <t>年初预算数</t>
  </si>
  <si>
    <t>调整预算数</t>
  </si>
  <si>
    <t>决算数</t>
  </si>
  <si>
    <t>占调整
预算数%</t>
  </si>
  <si>
    <t>为上年
决算数%</t>
  </si>
  <si>
    <t>一般公共预算支出</t>
  </si>
  <si>
    <t>一般公共服务支出</t>
  </si>
  <si>
    <t xml:space="preserve">  政府办公厅(室)及相关机构事务</t>
  </si>
  <si>
    <t xml:space="preserve">    行政运行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</si>
  <si>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</si>
  <si>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</si>
  <si>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</si>
  <si>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</si>
  <si>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</si>
  <si>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专项统计业务</t>
  </si>
  <si>
    <t xml:space="preserve">  工商行政管理事务</t>
  </si>
  <si>
    <t xml:space="preserve">    信息化建设</t>
  </si>
  <si>
    <t xml:space="preserve">  其他共产党事务支出(款)</t>
  </si>
  <si>
    <t xml:space="preserve">    其他共产党事务支出(项)</t>
  </si>
  <si>
    <t>公共安全支出</t>
  </si>
  <si>
    <t xml:space="preserve">  武装警察</t>
  </si>
  <si>
    <t xml:space="preserve">    消防</t>
  </si>
  <si>
    <t xml:space="preserve">  公安</t>
  </si>
  <si>
    <t xml:space="preserve">    一般行政管理事务</t>
  </si>
  <si>
    <t xml:space="preserve">    治安管理</t>
  </si>
  <si>
    <t xml:space="preserve">    禁毒管理</t>
  </si>
  <si>
    <t xml:space="preserve">    道路交通管理</t>
  </si>
  <si>
    <t xml:space="preserve">    居民身份证管理</t>
  </si>
  <si>
    <t xml:space="preserve">    其他公安支出</t>
  </si>
  <si>
    <t xml:space="preserve">  司法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</si>
  <si>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</si>
  <si>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</si>
  <si>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</si>
  <si>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</si>
  <si>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</si>
  <si>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</si>
  <si>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</si>
  <si>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</si>
  <si>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</si>
  <si>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特殊教育</t>
  </si>
  <si>
    <t xml:space="preserve">    其他特殊教育支出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</si>
  <si>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</si>
  <si>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</si>
  <si>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</si>
  <si>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其他教育支出(款)</t>
  </si>
  <si>
    <t xml:space="preserve">    其他教育支出(项)</t>
  </si>
  <si>
    <t>文化体育与传媒支出</t>
  </si>
  <si>
    <t xml:space="preserve">  文化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</si>
  <si>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</si>
  <si>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</si>
  <si>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</si>
  <si>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</si>
  <si>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</si>
  <si>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新闻出版广播影视</t>
  </si>
  <si>
    <t xml:space="preserve">    电影</t>
  </si>
  <si>
    <t>社会保障和就业支出</t>
  </si>
  <si>
    <t xml:space="preserve">  民政管理事务</t>
  </si>
  <si>
    <t xml:space="preserve">    老龄事务</t>
  </si>
  <si>
    <t xml:space="preserve">    基层政权和社区建设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</si>
  <si>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</si>
  <si>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</si>
  <si>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</si>
  <si>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</si>
  <si>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</si>
  <si>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</si>
  <si>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</si>
  <si>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</si>
  <si>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</si>
  <si>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</si>
  <si>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</si>
  <si>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</si>
  <si>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</si>
  <si>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殡葬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</si>
  <si>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</si>
  <si>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</si>
  <si>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</si>
  <si>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</si>
  <si>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</si>
  <si>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</si>
  <si>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</si>
  <si>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</si>
  <si>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</si>
  <si>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</si>
  <si>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</si>
  <si>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</si>
  <si>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</si>
  <si>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</si>
  <si>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</si>
  <si>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</si>
  <si>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财政对其他社会保险基金的补助</t>
  </si>
  <si>
    <t xml:space="preserve">    财政对工伤保险基金的补助</t>
  </si>
  <si>
    <t xml:space="preserve">    财政对生育保险基金的补助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</si>
  <si>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</si>
  <si>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</si>
  <si>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</si>
  <si>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</si>
  <si>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</si>
  <si>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</si>
  <si>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</si>
  <si>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</si>
  <si>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</si>
  <si>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基本公共卫生服务</t>
  </si>
  <si>
    <t xml:space="preserve">    其他公共卫生支出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</si>
  <si>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</si>
  <si>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</si>
  <si>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</si>
  <si>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</si>
  <si>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</si>
  <si>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</si>
  <si>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</si>
  <si>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</si>
  <si>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</si>
  <si>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</si>
  <si>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</si>
  <si>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</si>
  <si>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</si>
  <si>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</si>
  <si>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</si>
  <si>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</si>
  <si>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污染防治</t>
  </si>
  <si>
    <t xml:space="preserve">    其他污染防治支出</t>
  </si>
  <si>
    <t xml:space="preserve">  自然生态保护</t>
  </si>
  <si>
    <t xml:space="preserve">    农村环境保护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</si>
  <si>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</si>
  <si>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</si>
  <si>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</si>
  <si>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</si>
  <si>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>城乡社区支出</t>
  </si>
  <si>
    <t xml:space="preserve">  城乡社区公共设施</t>
  </si>
  <si>
    <t xml:space="preserve">    小城镇基础设施建设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</si>
  <si>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</si>
  <si>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</si>
  <si>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</si>
  <si>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</si>
  <si>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</si>
  <si>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</si>
  <si>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</si>
  <si>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</si>
  <si>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</si>
  <si>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农业行业业务管理</t>
  </si>
  <si>
    <t xml:space="preserve">    农业结构调整补贴</t>
  </si>
  <si>
    <t xml:space="preserve">    农业生产支持补贴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</si>
  <si>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</si>
  <si>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</si>
  <si>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</si>
  <si>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水利</t>
  </si>
  <si>
    <t xml:space="preserve">    水利工程建设</t>
  </si>
  <si>
    <t xml:space="preserve">    水利工程运行与维护</t>
  </si>
  <si>
    <t xml:space="preserve">    防汛</t>
  </si>
  <si>
    <t xml:space="preserve">    农村人畜饮水</t>
  </si>
  <si>
    <t xml:space="preserve">  扶贫</t>
  </si>
  <si>
    <t xml:space="preserve">    生产发展</t>
  </si>
  <si>
    <t xml:space="preserve">    社会发展</t>
  </si>
  <si>
    <t xml:space="preserve">    扶贫贷款奖补和贴息</t>
  </si>
  <si>
    <t xml:space="preserve">    其他扶贫支出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</si>
  <si>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</si>
  <si>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</si>
  <si>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</si>
  <si>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</si>
  <si>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</si>
  <si>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民用航空运输</t>
  </si>
  <si>
    <t xml:space="preserve">    其他民用航空运输支出</t>
  </si>
  <si>
    <t>资源勘探信息等支出</t>
  </si>
  <si>
    <t xml:space="preserve">  工业和信息产业监管</t>
  </si>
  <si>
    <t xml:space="preserve">    工业和信息产业支持</t>
  </si>
  <si>
    <t>商业服务业等支出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</si>
  <si>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</si>
  <si>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</si>
  <si>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</si>
  <si>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</si>
  <si>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>国土海洋气象等支出</t>
  </si>
  <si>
    <t xml:space="preserve">  国土资源事务</t>
  </si>
  <si>
    <t xml:space="preserve">    地质灾害防治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</si>
  <si>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</si>
  <si>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</si>
  <si>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</si>
  <si>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</si>
  <si>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其他保障性安居工程支出</t>
  </si>
  <si>
    <t xml:space="preserve">  住房改革支出</t>
  </si>
  <si>
    <t xml:space="preserve">    住房公积金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</si>
  <si>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</si>
  <si>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</si>
  <si>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</si>
  <si>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</si>
  <si>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</si>
  <si>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</si>
  <si>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</si>
  <si>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</si>
  <si>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表三</t>
  </si>
  <si>
    <t>空港新城2018年一般公共预算支出执行情况表（按经济分类）</t>
  </si>
  <si>
    <t>科目名称</t>
  </si>
  <si>
    <t>合计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</si>
  <si>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</si>
  <si>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</si>
  <si>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</si>
  <si>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</si>
  <si>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</si>
  <si>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</si>
  <si>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</si>
  <si>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</si>
  <si>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对个人和家庭补助</t>
  </si>
  <si>
    <t>对社会保障基金补助</t>
  </si>
  <si>
    <t>债务利息及费用支出</t>
  </si>
  <si>
    <t>转移性支出</t>
  </si>
  <si>
    <t>预备费及预留</t>
  </si>
  <si>
    <t>其他支出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</si>
  <si>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</si>
  <si>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</si>
  <si>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</si>
  <si>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</si>
  <si>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</si>
  <si>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</si>
  <si>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</si>
  <si>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</si>
  <si>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</si>
  <si>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</si>
  <si>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</si>
  <si>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</si>
  <si>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</si>
  <si>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</si>
  <si>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</si>
  <si>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</si>
  <si>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</si>
  <si>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</si>
  <si>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</si>
  <si>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</si>
  <si>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</si>
  <si>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</si>
  <si>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</si>
  <si>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</si>
  <si>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</si>
  <si>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</si>
  <si>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</si>
  <si>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</si>
  <si>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</si>
  <si>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</si>
  <si>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</si>
  <si>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</si>
  <si>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</si>
  <si>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</si>
  <si>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</si>
  <si>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</si>
  <si>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</si>
  <si>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</si>
  <si>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</si>
  <si>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</si>
  <si>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</si>
  <si>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</si>
  <si>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</si>
  <si>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</si>
  <si>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</si>
  <si>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</si>
  <si>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</si>
  <si>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</si>
  <si>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</si>
  <si>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</si>
  <si>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</si>
  <si>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</si>
  <si>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国家赔偿费用支出</t>
  </si>
  <si>
    <t>对民间非营利组织和群众性自治组织补贴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</si>
  <si>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</si>
  <si>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</si>
  <si>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</si>
  <si>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</si>
  <si>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</si>
  <si>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</si>
  <si>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</si>
  <si>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</si>
  <si>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</si>
  <si>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</si>
  <si>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</si>
  <si>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</si>
  <si>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</si>
  <si>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</si>
  <si>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</si>
  <si>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</si>
  <si>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</si>
  <si>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</si>
  <si>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</si>
  <si>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</si>
  <si>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</si>
  <si>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</si>
  <si>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</si>
  <si>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</si>
  <si>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</si>
  <si>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二十七、债务发行费支出</t>
  </si>
  <si>
    <t>一般公共预算支出合计</t>
  </si>
  <si>
    <t>表四</t>
  </si>
  <si>
    <r>
      <rPr>
        <sz val="18"/>
        <rFont val="Times New Roman"/>
        <charset val="134"/>
      </rPr>
      <t>2018</t>
    </r>
    <r>
      <rPr>
        <sz val="18"/>
        <rFont val="方正小标宋简体"/>
        <charset val="134"/>
      </rPr>
      <t>年空港新城一般公共预算税收返还和转移支付决算表</t>
    </r>
  </si>
  <si>
    <t>单位:万元</t>
  </si>
  <si>
    <r>
      <rPr>
        <b/>
        <sz val="10"/>
        <rFont val="Arial Unicode MS"/>
        <charset val="134"/>
      </rPr>
      <t>预算科目</t>
    </r>
  </si>
  <si>
    <r>
      <rPr>
        <b/>
        <sz val="10"/>
        <rFont val="Arial Unicode MS"/>
        <charset val="134"/>
      </rPr>
      <t>决算数</t>
    </r>
  </si>
  <si>
    <r>
      <rPr>
        <sz val="10"/>
        <rFont val="宋体"/>
        <charset val="134"/>
      </rPr>
      <t>一、返还性收入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</si>
  <si>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增值税和消费税税收返还收入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</si>
  <si>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所得税基数返还收入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</si>
  <si>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成品油价格和税费改革税收返还收入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</si>
  <si>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增值税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五五分享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税收返还收入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</si>
  <si>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其他税收返还收入</t>
    </r>
  </si>
  <si>
    <r>
      <rPr>
        <sz val="10"/>
        <rFont val="宋体"/>
        <charset val="134"/>
      </rPr>
      <t>二、一般性转移支付收入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</si>
  <si>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体制补助收入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</si>
  <si>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均衡性转移支付收入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</si>
  <si>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老少边穷转移支付收入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</si>
  <si>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县级基本财力保障机制奖补资金收入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</si>
  <si>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结算补助收入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</si>
  <si>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化解债务补助收入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</si>
  <si>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资源枯竭型城市转移支付补助收入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</si>
  <si>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企业事业单位划转补助收入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</si>
  <si>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成品油价格和税费改革转移支付补助收入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</si>
  <si>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基层公检法司转移支付收入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</si>
  <si>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义务教育等转移支付收入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</si>
  <si>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基本养老保险和低保等转移支付收入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</si>
  <si>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新型农村合作医疗等转移支付收入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</si>
  <si>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农村综合改革转移支付收入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</si>
  <si>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产粮（油）大县奖励资金收入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</si>
  <si>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重点生态功能区转移支付收入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</si>
  <si>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固定数额补助收入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</si>
  <si>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其他一般性转移支付收入</t>
    </r>
  </si>
  <si>
    <r>
      <rPr>
        <sz val="10"/>
        <rFont val="宋体"/>
        <charset val="134"/>
      </rPr>
      <t>三、专项转移支付收入</t>
    </r>
  </si>
  <si>
    <r>
      <rPr>
        <sz val="10"/>
        <rFont val="宋体"/>
        <charset val="134"/>
      </rPr>
      <t>　　一般公共服务</t>
    </r>
  </si>
  <si>
    <r>
      <rPr>
        <sz val="10"/>
        <rFont val="宋体"/>
        <charset val="134"/>
      </rPr>
      <t>　　外交</t>
    </r>
  </si>
  <si>
    <r>
      <rPr>
        <sz val="10"/>
        <rFont val="宋体"/>
        <charset val="134"/>
      </rPr>
      <t>　　国防</t>
    </r>
  </si>
  <si>
    <r>
      <rPr>
        <sz val="10"/>
        <rFont val="宋体"/>
        <charset val="134"/>
      </rPr>
      <t>　　公共安全</t>
    </r>
  </si>
  <si>
    <r>
      <rPr>
        <sz val="10"/>
        <rFont val="宋体"/>
        <charset val="134"/>
      </rPr>
      <t>　　教育</t>
    </r>
  </si>
  <si>
    <r>
      <rPr>
        <sz val="10"/>
        <rFont val="宋体"/>
        <charset val="134"/>
      </rPr>
      <t>　　科学技术</t>
    </r>
  </si>
  <si>
    <r>
      <rPr>
        <sz val="10"/>
        <rFont val="宋体"/>
        <charset val="134"/>
      </rPr>
      <t>　　文化体育与传媒</t>
    </r>
  </si>
  <si>
    <r>
      <rPr>
        <sz val="10"/>
        <rFont val="宋体"/>
        <charset val="134"/>
      </rPr>
      <t>　　社会保障和就业</t>
    </r>
  </si>
  <si>
    <r>
      <rPr>
        <sz val="10"/>
        <rFont val="宋体"/>
        <charset val="134"/>
      </rPr>
      <t>　　医疗卫生与计划生育</t>
    </r>
  </si>
  <si>
    <r>
      <rPr>
        <sz val="10"/>
        <rFont val="宋体"/>
        <charset val="134"/>
      </rPr>
      <t>　　节能环保</t>
    </r>
  </si>
  <si>
    <r>
      <rPr>
        <sz val="10"/>
        <rFont val="宋体"/>
        <charset val="134"/>
      </rPr>
      <t>　　城乡社区</t>
    </r>
  </si>
  <si>
    <r>
      <rPr>
        <sz val="10"/>
        <rFont val="宋体"/>
        <charset val="134"/>
      </rPr>
      <t>　　农林水</t>
    </r>
  </si>
  <si>
    <r>
      <rPr>
        <sz val="10"/>
        <rFont val="宋体"/>
        <charset val="134"/>
      </rPr>
      <t>　　交通运输</t>
    </r>
  </si>
  <si>
    <r>
      <rPr>
        <sz val="10"/>
        <rFont val="宋体"/>
        <charset val="134"/>
      </rPr>
      <t>　　资源勘探信息等</t>
    </r>
  </si>
  <si>
    <r>
      <rPr>
        <sz val="10"/>
        <rFont val="宋体"/>
        <charset val="134"/>
      </rPr>
      <t>　　商业服务业等</t>
    </r>
  </si>
  <si>
    <r>
      <rPr>
        <sz val="10"/>
        <rFont val="宋体"/>
        <charset val="134"/>
      </rPr>
      <t>　　金融</t>
    </r>
  </si>
  <si>
    <r>
      <rPr>
        <sz val="10"/>
        <rFont val="宋体"/>
        <charset val="134"/>
      </rPr>
      <t>　　国土海洋气象等</t>
    </r>
  </si>
  <si>
    <r>
      <rPr>
        <sz val="10"/>
        <rFont val="宋体"/>
        <charset val="134"/>
      </rPr>
      <t>　　住房保障</t>
    </r>
  </si>
  <si>
    <r>
      <rPr>
        <sz val="10"/>
        <rFont val="宋体"/>
        <charset val="134"/>
      </rPr>
      <t>　　粮油物资储备</t>
    </r>
  </si>
  <si>
    <r>
      <rPr>
        <sz val="10"/>
        <rFont val="宋体"/>
        <charset val="134"/>
      </rPr>
      <t>　　其他</t>
    </r>
  </si>
  <si>
    <r>
      <rPr>
        <sz val="10"/>
        <rFont val="宋体"/>
        <charset val="134"/>
      </rPr>
      <t>四、上解上级支出</t>
    </r>
  </si>
  <si>
    <r>
      <rPr>
        <sz val="10"/>
        <rFont val="宋体"/>
        <charset val="134"/>
      </rPr>
      <t>　　一般性转移支付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</si>
  <si>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体制上解支出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</si>
  <si>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出口退税专项上解支出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</si>
  <si>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成品油价格和税费改革专项上解支出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</si>
  <si>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专项转移支付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</si>
  <si>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专项上解支出</t>
    </r>
  </si>
  <si>
    <r>
      <rPr>
        <sz val="12"/>
        <color theme="1"/>
        <rFont val="宋体"/>
        <charset val="134"/>
      </rPr>
      <t>表五</t>
    </r>
  </si>
  <si>
    <r>
      <rPr>
        <b/>
        <sz val="18"/>
        <color indexed="8"/>
        <rFont val="Times New Roman"/>
        <charset val="134"/>
      </rPr>
      <t>2018</t>
    </r>
    <r>
      <rPr>
        <b/>
        <sz val="18"/>
        <color indexed="8"/>
        <rFont val="方正小标宋简体"/>
        <charset val="134"/>
      </rPr>
      <t>年空港新城一般公共预算收支决算平衡表</t>
    </r>
  </si>
  <si>
    <r>
      <rPr>
        <sz val="10"/>
        <rFont val="宋体"/>
        <charset val="134"/>
      </rPr>
      <t>单位：万元</t>
    </r>
  </si>
  <si>
    <r>
      <rPr>
        <b/>
        <sz val="10"/>
        <rFont val="宋体"/>
        <charset val="134"/>
      </rPr>
      <t>一、收入总计</t>
    </r>
  </si>
  <si>
    <r>
      <rPr>
        <b/>
        <sz val="10"/>
        <rFont val="宋体"/>
        <charset val="134"/>
      </rPr>
      <t>二、支出总计</t>
    </r>
  </si>
  <si>
    <r>
      <rPr>
        <sz val="10"/>
        <rFont val="宋体"/>
        <charset val="134"/>
      </rPr>
      <t>（一）本年收入</t>
    </r>
  </si>
  <si>
    <r>
      <rPr>
        <sz val="10"/>
        <color indexed="8"/>
        <rFont val="宋体"/>
        <charset val="134"/>
      </rPr>
      <t>（一）本年支出</t>
    </r>
  </si>
  <si>
    <r>
      <rPr>
        <sz val="10"/>
        <rFont val="宋体"/>
        <charset val="134"/>
      </rPr>
      <t>（二）上级补助收入</t>
    </r>
  </si>
  <si>
    <r>
      <rPr>
        <sz val="10"/>
        <color indexed="8"/>
        <rFont val="宋体"/>
        <charset val="134"/>
      </rPr>
      <t>（二）上解上级支出</t>
    </r>
  </si>
  <si>
    <r>
      <rPr>
        <sz val="10"/>
        <rFont val="Times New Roman"/>
        <charset val="134"/>
      </rPr>
      <t xml:space="preserve">    1</t>
    </r>
    <r>
      <rPr>
        <sz val="10"/>
        <rFont val="宋体"/>
        <charset val="134"/>
      </rPr>
      <t>、返还性收入</t>
    </r>
  </si>
  <si>
    <r>
      <rPr>
        <sz val="10"/>
        <color indexed="8"/>
        <rFont val="宋体"/>
        <charset val="134"/>
      </rPr>
      <t>（三）债务还本支出</t>
    </r>
  </si>
  <si>
    <r>
      <rPr>
        <sz val="10"/>
        <rFont val="Times New Roman"/>
        <charset val="134"/>
      </rPr>
      <t xml:space="preserve">    2</t>
    </r>
    <r>
      <rPr>
        <sz val="10"/>
        <rFont val="宋体"/>
        <charset val="134"/>
      </rPr>
      <t>、一般性转移支付收入</t>
    </r>
  </si>
  <si>
    <r>
      <rPr>
        <sz val="10"/>
        <color indexed="8"/>
        <rFont val="Times New Roman"/>
        <charset val="134"/>
      </rPr>
      <t xml:space="preserve">    1</t>
    </r>
    <r>
      <rPr>
        <sz val="10"/>
        <color indexed="8"/>
        <rFont val="宋体"/>
        <charset val="134"/>
      </rPr>
      <t>、地方政府一般债券支出</t>
    </r>
  </si>
  <si>
    <r>
      <rPr>
        <sz val="10"/>
        <rFont val="Times New Roman"/>
        <charset val="134"/>
      </rPr>
      <t xml:space="preserve">    3</t>
    </r>
    <r>
      <rPr>
        <sz val="10"/>
        <rFont val="宋体"/>
        <charset val="134"/>
      </rPr>
      <t>、专项转移支付收入</t>
    </r>
  </si>
  <si>
    <r>
      <rPr>
        <sz val="10"/>
        <color indexed="8"/>
        <rFont val="Times New Roman"/>
        <charset val="134"/>
      </rPr>
      <t xml:space="preserve">    2</t>
    </r>
    <r>
      <rPr>
        <sz val="10"/>
        <color indexed="8"/>
        <rFont val="宋体"/>
        <charset val="134"/>
      </rPr>
      <t>、地方政府新增一般债券支出</t>
    </r>
  </si>
  <si>
    <r>
      <rPr>
        <sz val="10"/>
        <rFont val="宋体"/>
        <charset val="134"/>
      </rPr>
      <t>（三）债券转贷收入</t>
    </r>
  </si>
  <si>
    <r>
      <rPr>
        <sz val="10"/>
        <color indexed="8"/>
        <rFont val="Times New Roman"/>
        <charset val="134"/>
      </rPr>
      <t xml:space="preserve">    3</t>
    </r>
    <r>
      <rPr>
        <sz val="10"/>
        <color indexed="8"/>
        <rFont val="宋体"/>
        <charset val="134"/>
      </rPr>
      <t>、地方政府置换一般债券支出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</si>
  <si>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转贷置换一般债券收入</t>
    </r>
  </si>
  <si>
    <r>
      <rPr>
        <sz val="10"/>
        <color indexed="8"/>
        <rFont val="Times New Roman"/>
        <charset val="134"/>
      </rPr>
      <t xml:space="preserve">    4</t>
    </r>
    <r>
      <rPr>
        <sz val="10"/>
        <color indexed="8"/>
        <rFont val="宋体"/>
        <charset val="134"/>
      </rPr>
      <t>、安排预算稳定调节基金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</si>
  <si>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地方政府向外国政府借款转贷收入</t>
    </r>
  </si>
  <si>
    <r>
      <rPr>
        <sz val="10"/>
        <color indexed="8"/>
        <rFont val="宋体"/>
        <charset val="134"/>
      </rPr>
      <t>（四）补充预算稳定调节基金</t>
    </r>
  </si>
  <si>
    <r>
      <rPr>
        <sz val="10"/>
        <rFont val="宋体"/>
        <charset val="134"/>
      </rPr>
      <t>（四）调入资金</t>
    </r>
  </si>
  <si>
    <r>
      <rPr>
        <sz val="10"/>
        <color indexed="8"/>
        <rFont val="宋体"/>
        <charset val="134"/>
      </rPr>
      <t>（五）累计结余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</si>
  <si>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政府性基金调入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</si>
  <si>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减：结转下年支出</t>
    </r>
  </si>
  <si>
    <r>
      <rPr>
        <sz val="10"/>
        <rFont val="宋体"/>
        <charset val="134"/>
      </rPr>
      <t>（五）上年结转</t>
    </r>
  </si>
  <si>
    <r>
      <rPr>
        <sz val="10"/>
        <color indexed="8"/>
        <rFont val="宋体"/>
        <charset val="134"/>
      </rPr>
      <t>（六）净结余</t>
    </r>
  </si>
  <si>
    <r>
      <rPr>
        <sz val="12"/>
        <color theme="1"/>
        <rFont val="宋体"/>
        <charset val="134"/>
      </rPr>
      <t>表六</t>
    </r>
  </si>
  <si>
    <r>
      <rPr>
        <b/>
        <sz val="18"/>
        <color indexed="8"/>
        <rFont val="Times New Roman"/>
        <charset val="134"/>
      </rPr>
      <t>2018</t>
    </r>
    <r>
      <rPr>
        <b/>
        <sz val="18"/>
        <color indexed="8"/>
        <rFont val="方正小标宋简体"/>
        <charset val="134"/>
      </rPr>
      <t>年空港新城政府性基金收入决算表</t>
    </r>
  </si>
  <si>
    <r>
      <rPr>
        <b/>
        <sz val="10"/>
        <color theme="1"/>
        <rFont val="宋体"/>
        <charset val="134"/>
      </rPr>
      <t>项目</t>
    </r>
  </si>
  <si>
    <r>
      <rPr>
        <b/>
        <sz val="10"/>
        <color theme="1"/>
        <rFont val="Times New Roman"/>
        <charset val="134"/>
      </rPr>
      <t>2018</t>
    </r>
    <r>
      <rPr>
        <b/>
        <sz val="10"/>
        <color theme="1"/>
        <rFont val="宋体"/>
        <charset val="134"/>
      </rPr>
      <t>年</t>
    </r>
  </si>
  <si>
    <r>
      <rPr>
        <b/>
        <sz val="10"/>
        <color theme="1"/>
        <rFont val="Times New Roman"/>
        <charset val="134"/>
      </rPr>
      <t>2017</t>
    </r>
    <r>
      <rPr>
        <b/>
        <sz val="10"/>
        <color theme="1"/>
        <rFont val="宋体"/>
        <charset val="134"/>
      </rPr>
      <t>年决算数</t>
    </r>
  </si>
  <si>
    <r>
      <rPr>
        <b/>
        <sz val="10"/>
        <color theme="1"/>
        <rFont val="Times New Roman"/>
        <charset val="134"/>
      </rPr>
      <t>2018</t>
    </r>
    <r>
      <rPr>
        <b/>
        <sz val="10"/>
        <color theme="1"/>
        <rFont val="宋体"/>
        <charset val="134"/>
      </rPr>
      <t>年决算数</t>
    </r>
  </si>
  <si>
    <r>
      <rPr>
        <b/>
        <sz val="10"/>
        <color theme="1"/>
        <rFont val="宋体"/>
        <charset val="134"/>
      </rPr>
      <t>年初预算数</t>
    </r>
  </si>
  <si>
    <r>
      <rPr>
        <b/>
        <sz val="10"/>
        <color theme="1"/>
        <rFont val="宋体"/>
        <charset val="134"/>
      </rPr>
      <t>调整预算数</t>
    </r>
  </si>
  <si>
    <r>
      <rPr>
        <b/>
        <sz val="10"/>
        <color theme="1"/>
        <rFont val="宋体"/>
        <charset val="134"/>
      </rPr>
      <t>决算数</t>
    </r>
  </si>
  <si>
    <r>
      <rPr>
        <b/>
        <sz val="10"/>
        <color theme="1"/>
        <rFont val="宋体"/>
        <charset val="134"/>
      </rPr>
      <t>占调整预算数</t>
    </r>
    <r>
      <rPr>
        <b/>
        <sz val="10"/>
        <color theme="1"/>
        <rFont val="Times New Roman"/>
        <charset val="134"/>
      </rPr>
      <t>%</t>
    </r>
  </si>
  <si>
    <r>
      <rPr>
        <b/>
        <sz val="10"/>
        <color theme="1"/>
        <rFont val="宋体"/>
        <charset val="134"/>
      </rPr>
      <t>为上年决算数的</t>
    </r>
    <r>
      <rPr>
        <b/>
        <sz val="10"/>
        <color theme="1"/>
        <rFont val="Times New Roman"/>
        <charset val="134"/>
      </rPr>
      <t>%</t>
    </r>
  </si>
  <si>
    <r>
      <rPr>
        <sz val="10"/>
        <color theme="1"/>
        <rFont val="宋体"/>
        <charset val="134"/>
      </rPr>
      <t>散装水泥专项资金收入</t>
    </r>
  </si>
  <si>
    <r>
      <rPr>
        <sz val="10"/>
        <color theme="1"/>
        <rFont val="宋体"/>
        <charset val="134"/>
      </rPr>
      <t>新型墙体材料专项基金收入</t>
    </r>
  </si>
  <si>
    <r>
      <rPr>
        <sz val="10"/>
        <color theme="1"/>
        <rFont val="宋体"/>
        <charset val="134"/>
      </rPr>
      <t>国有土地收益基金收入</t>
    </r>
  </si>
  <si>
    <r>
      <rPr>
        <sz val="10"/>
        <color theme="1"/>
        <rFont val="宋体"/>
        <charset val="134"/>
      </rPr>
      <t>农业土地开发资金收入</t>
    </r>
  </si>
  <si>
    <r>
      <rPr>
        <sz val="10"/>
        <color theme="1"/>
        <rFont val="宋体"/>
        <charset val="134"/>
      </rPr>
      <t>国有土地使用权出让收入</t>
    </r>
  </si>
  <si>
    <r>
      <rPr>
        <sz val="10"/>
        <color theme="1"/>
        <rFont val="宋体"/>
        <charset val="134"/>
      </rPr>
      <t>彩票公益金收入</t>
    </r>
  </si>
  <si>
    <r>
      <rPr>
        <sz val="10"/>
        <color theme="1"/>
        <rFont val="宋体"/>
        <charset val="134"/>
      </rPr>
      <t>城市基础设施配套费收入</t>
    </r>
  </si>
  <si>
    <r>
      <rPr>
        <b/>
        <sz val="10"/>
        <color theme="1"/>
        <rFont val="宋体"/>
        <charset val="134"/>
      </rPr>
      <t>政府性基金收入小计</t>
    </r>
  </si>
  <si>
    <r>
      <rPr>
        <sz val="10"/>
        <color theme="1"/>
        <rFont val="宋体"/>
        <charset val="134"/>
      </rPr>
      <t>上年结余收入</t>
    </r>
  </si>
  <si>
    <r>
      <rPr>
        <sz val="10"/>
        <color theme="1"/>
        <rFont val="宋体"/>
        <charset val="134"/>
      </rPr>
      <t>上级补助收入</t>
    </r>
  </si>
  <si>
    <r>
      <rPr>
        <sz val="10"/>
        <color theme="1"/>
        <rFont val="宋体"/>
        <charset val="134"/>
      </rPr>
      <t>下级上解收入</t>
    </r>
  </si>
  <si>
    <r>
      <rPr>
        <sz val="10"/>
        <color theme="1"/>
        <rFont val="宋体"/>
        <charset val="134"/>
      </rPr>
      <t>地方政府专项债券收入</t>
    </r>
  </si>
  <si>
    <r>
      <rPr>
        <sz val="10"/>
        <color theme="1"/>
        <rFont val="宋体"/>
        <charset val="134"/>
      </rPr>
      <t>新增专项债券收入</t>
    </r>
  </si>
  <si>
    <r>
      <rPr>
        <sz val="10"/>
        <color theme="1"/>
        <rFont val="宋体"/>
        <charset val="134"/>
      </rPr>
      <t>置换专项债券收入</t>
    </r>
  </si>
  <si>
    <r>
      <rPr>
        <sz val="10"/>
        <color theme="1"/>
        <rFont val="宋体"/>
        <charset val="134"/>
      </rPr>
      <t>调入资金</t>
    </r>
  </si>
  <si>
    <r>
      <rPr>
        <b/>
        <sz val="10"/>
        <color theme="1"/>
        <rFont val="宋体"/>
        <charset val="134"/>
      </rPr>
      <t>政府性基金收入总计</t>
    </r>
  </si>
  <si>
    <r>
      <rPr>
        <sz val="12"/>
        <color theme="1"/>
        <rFont val="宋体"/>
        <charset val="134"/>
      </rPr>
      <t>表七</t>
    </r>
  </si>
  <si>
    <r>
      <rPr>
        <b/>
        <sz val="18"/>
        <color indexed="8"/>
        <rFont val="Times New Roman"/>
        <charset val="134"/>
      </rPr>
      <t>2018</t>
    </r>
    <r>
      <rPr>
        <b/>
        <sz val="18"/>
        <color indexed="8"/>
        <rFont val="方正小标宋简体"/>
        <charset val="134"/>
      </rPr>
      <t>年空港新城政府性基金支出决算表</t>
    </r>
  </si>
  <si>
    <r>
      <rPr>
        <b/>
        <sz val="10"/>
        <rFont val="宋体"/>
        <charset val="134"/>
      </rPr>
      <t>城乡社区支出</t>
    </r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</si>
  <si>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国有土地使用权出让收入及对应专项债务收入安排的支出</t>
    </r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</si>
  <si>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城市公用事业附加及对应专项债务收入安排的支出</t>
    </r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</si>
  <si>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国有土地收益基金及对应专项债务收入安排的支出</t>
    </r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</si>
  <si>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农业土地开发资金及对应专项债务收入安排的支出</t>
    </r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</si>
  <si>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城市基础设施配套费及对应专项债务收入安排的支出</t>
    </r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</si>
  <si>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污水处理费及对应专项债务收入安排的支出</t>
    </r>
  </si>
  <si>
    <r>
      <rPr>
        <b/>
        <sz val="10"/>
        <rFont val="宋体"/>
        <charset val="134"/>
      </rPr>
      <t>资源勘探信息等支出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</si>
  <si>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新型墙体材料专项基金及对应专项债务收入安排的支出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</si>
  <si>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农网还贷资金支出</t>
    </r>
  </si>
  <si>
    <r>
      <rPr>
        <b/>
        <sz val="10"/>
        <rFont val="宋体"/>
        <charset val="134"/>
      </rPr>
      <t>其他支出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</si>
  <si>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彩票发行销售机构业务费安排的支出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</si>
  <si>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彩票公益金及对应专项债务收入安排的支出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</si>
  <si>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其他政府性基金及对应专项债务收入安排的支出</t>
    </r>
  </si>
  <si>
    <r>
      <rPr>
        <b/>
        <sz val="10"/>
        <rFont val="宋体"/>
        <charset val="134"/>
      </rPr>
      <t>债务付息支出</t>
    </r>
  </si>
  <si>
    <r>
      <rPr>
        <b/>
        <sz val="10"/>
        <rFont val="宋体"/>
        <charset val="134"/>
      </rPr>
      <t>债务发行费用支出</t>
    </r>
  </si>
  <si>
    <r>
      <rPr>
        <b/>
        <sz val="10"/>
        <color theme="1"/>
        <rFont val="宋体"/>
        <charset val="134"/>
      </rPr>
      <t>政府性基金支出小计</t>
    </r>
  </si>
  <si>
    <r>
      <rPr>
        <sz val="10"/>
        <rFont val="宋体"/>
        <charset val="134"/>
      </rPr>
      <t>上解支出</t>
    </r>
  </si>
  <si>
    <r>
      <rPr>
        <sz val="10"/>
        <rFont val="宋体"/>
        <charset val="134"/>
      </rPr>
      <t>补助下级支出</t>
    </r>
  </si>
  <si>
    <r>
      <rPr>
        <sz val="10"/>
        <rFont val="宋体"/>
        <charset val="134"/>
      </rPr>
      <t>地方政府债券还本支出</t>
    </r>
  </si>
  <si>
    <r>
      <rPr>
        <sz val="10"/>
        <rFont val="宋体"/>
        <charset val="134"/>
      </rPr>
      <t>置换专项债券还本支出</t>
    </r>
  </si>
  <si>
    <r>
      <rPr>
        <sz val="10"/>
        <rFont val="宋体"/>
        <charset val="134"/>
      </rPr>
      <t>转贷地方政府债券支出</t>
    </r>
  </si>
  <si>
    <r>
      <rPr>
        <sz val="10"/>
        <rFont val="宋体"/>
        <charset val="134"/>
      </rPr>
      <t>转贷地方政府置换专项债券支出</t>
    </r>
  </si>
  <si>
    <r>
      <rPr>
        <sz val="10"/>
        <rFont val="宋体"/>
        <charset val="134"/>
      </rPr>
      <t>调出资金</t>
    </r>
  </si>
  <si>
    <r>
      <rPr>
        <sz val="10"/>
        <rFont val="宋体"/>
        <charset val="134"/>
      </rPr>
      <t>年终结余</t>
    </r>
  </si>
  <si>
    <r>
      <rPr>
        <b/>
        <sz val="11.5"/>
        <color theme="1"/>
        <rFont val="宋体"/>
        <charset val="134"/>
      </rPr>
      <t>政府性基金支出总计</t>
    </r>
  </si>
  <si>
    <t>表八</t>
  </si>
  <si>
    <r>
      <rPr>
        <b/>
        <sz val="18"/>
        <color theme="1"/>
        <rFont val="Times New Roman"/>
        <charset val="134"/>
      </rPr>
      <t>2018</t>
    </r>
    <r>
      <rPr>
        <b/>
        <sz val="18"/>
        <color theme="1"/>
        <rFont val="方正小标宋简体"/>
        <charset val="134"/>
      </rPr>
      <t>年空港新城政府性基金转移支付决算表</t>
    </r>
  </si>
  <si>
    <t>上级补助收入</t>
  </si>
  <si>
    <t>上解上级支出</t>
  </si>
  <si>
    <r>
      <rPr>
        <sz val="10"/>
        <color theme="1"/>
        <rFont val="宋体"/>
        <charset val="134"/>
      </rPr>
      <t>散装水泥专项资金支出</t>
    </r>
  </si>
  <si>
    <r>
      <rPr>
        <sz val="10"/>
        <color theme="1"/>
        <rFont val="宋体"/>
        <charset val="134"/>
      </rPr>
      <t>新型墙体材料专项基金支出</t>
    </r>
  </si>
  <si>
    <r>
      <rPr>
        <sz val="10"/>
        <color theme="1"/>
        <rFont val="宋体"/>
        <charset val="134"/>
      </rPr>
      <t>旅游发展基金收入</t>
    </r>
  </si>
  <si>
    <r>
      <rPr>
        <sz val="10"/>
        <color theme="1"/>
        <rFont val="宋体"/>
        <charset val="134"/>
      </rPr>
      <t>旅游发展基金支出</t>
    </r>
  </si>
  <si>
    <r>
      <rPr>
        <sz val="10"/>
        <color theme="1"/>
        <rFont val="宋体"/>
        <charset val="134"/>
      </rPr>
      <t>国家电影事业发展专项资金收入</t>
    </r>
  </si>
  <si>
    <r>
      <rPr>
        <sz val="10"/>
        <color theme="1"/>
        <rFont val="宋体"/>
        <charset val="134"/>
      </rPr>
      <t>国家电影事业发展专项资金支出</t>
    </r>
  </si>
  <si>
    <r>
      <rPr>
        <sz val="10"/>
        <color theme="1"/>
        <rFont val="宋体"/>
        <charset val="134"/>
      </rPr>
      <t>新菜地开发建设基金收入</t>
    </r>
  </si>
  <si>
    <r>
      <rPr>
        <sz val="10"/>
        <color theme="1"/>
        <rFont val="宋体"/>
        <charset val="134"/>
      </rPr>
      <t>新菜地开发建设基金支出</t>
    </r>
  </si>
  <si>
    <r>
      <rPr>
        <sz val="10"/>
        <color theme="1"/>
        <rFont val="宋体"/>
        <charset val="134"/>
      </rPr>
      <t>城市公用事业附加收入</t>
    </r>
  </si>
  <si>
    <r>
      <rPr>
        <sz val="10"/>
        <color theme="1"/>
        <rFont val="宋体"/>
        <charset val="134"/>
      </rPr>
      <t>城市公用事业附加支出</t>
    </r>
  </si>
  <si>
    <r>
      <rPr>
        <sz val="10"/>
        <color theme="1"/>
        <rFont val="宋体"/>
        <charset val="134"/>
      </rPr>
      <t>国有土地收益基金支出</t>
    </r>
  </si>
  <si>
    <r>
      <rPr>
        <sz val="10"/>
        <color theme="1"/>
        <rFont val="宋体"/>
        <charset val="134"/>
      </rPr>
      <t>农业土地开发资金支出</t>
    </r>
  </si>
  <si>
    <r>
      <rPr>
        <sz val="10"/>
        <color theme="1"/>
        <rFont val="宋体"/>
        <charset val="134"/>
      </rPr>
      <t>国有土地使用权出让支出</t>
    </r>
  </si>
  <si>
    <r>
      <rPr>
        <sz val="10"/>
        <color theme="1"/>
        <rFont val="宋体"/>
        <charset val="134"/>
      </rPr>
      <t>彩票公益金支出</t>
    </r>
  </si>
  <si>
    <r>
      <rPr>
        <sz val="10"/>
        <color theme="1"/>
        <rFont val="宋体"/>
        <charset val="134"/>
      </rPr>
      <t>城市基础设施配套费支出</t>
    </r>
  </si>
  <si>
    <r>
      <rPr>
        <sz val="10"/>
        <color theme="1"/>
        <rFont val="宋体"/>
        <charset val="134"/>
      </rPr>
      <t>小型水库移民扶助基金收入</t>
    </r>
  </si>
  <si>
    <r>
      <rPr>
        <sz val="10"/>
        <color theme="1"/>
        <rFont val="宋体"/>
        <charset val="134"/>
      </rPr>
      <t>小型水库移民扶助基金支出</t>
    </r>
  </si>
  <si>
    <r>
      <rPr>
        <sz val="10"/>
        <color theme="1"/>
        <rFont val="宋体"/>
        <charset val="134"/>
      </rPr>
      <t>污水处理费收入</t>
    </r>
  </si>
  <si>
    <r>
      <rPr>
        <sz val="10"/>
        <color theme="1"/>
        <rFont val="宋体"/>
        <charset val="134"/>
      </rPr>
      <t>污水处理费支出</t>
    </r>
  </si>
  <si>
    <r>
      <rPr>
        <sz val="10"/>
        <color theme="1"/>
        <rFont val="宋体"/>
        <charset val="134"/>
      </rPr>
      <t>彩票发行机构和彩票销售机构的业务费用</t>
    </r>
  </si>
  <si>
    <r>
      <rPr>
        <sz val="10"/>
        <color theme="1"/>
        <rFont val="宋体"/>
        <charset val="134"/>
      </rPr>
      <t>其他政府性基金收入</t>
    </r>
  </si>
  <si>
    <r>
      <rPr>
        <sz val="10"/>
        <color theme="1"/>
        <rFont val="宋体"/>
        <charset val="134"/>
      </rPr>
      <t>其他政府性基金支出</t>
    </r>
  </si>
  <si>
    <r>
      <rPr>
        <sz val="12"/>
        <color theme="1"/>
        <rFont val="宋体"/>
        <charset val="134"/>
      </rPr>
      <t>表九</t>
    </r>
  </si>
  <si>
    <r>
      <rPr>
        <b/>
        <sz val="18"/>
        <color indexed="8"/>
        <rFont val="Times New Roman"/>
        <charset val="134"/>
      </rPr>
      <t>2018</t>
    </r>
    <r>
      <rPr>
        <b/>
        <sz val="18"/>
        <color indexed="8"/>
        <rFont val="方正小标宋简体"/>
        <charset val="134"/>
      </rPr>
      <t>年空港新城政府性基金收支决算平衡表</t>
    </r>
  </si>
  <si>
    <r>
      <rPr>
        <sz val="10"/>
        <rFont val="宋体"/>
        <charset val="134"/>
      </rPr>
      <t>（一）本年支出</t>
    </r>
  </si>
  <si>
    <r>
      <rPr>
        <sz val="10"/>
        <rFont val="宋体"/>
        <charset val="134"/>
      </rPr>
      <t>（二）上解上级支出</t>
    </r>
  </si>
  <si>
    <r>
      <rPr>
        <sz val="10"/>
        <rFont val="宋体"/>
        <charset val="134"/>
      </rPr>
      <t>（三）专项债务还本支出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</si>
  <si>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转贷置换专项债券收入</t>
    </r>
  </si>
  <si>
    <r>
      <rPr>
        <sz val="10"/>
        <rFont val="宋体"/>
        <charset val="134"/>
      </rPr>
      <t>（四）调出资金</t>
    </r>
  </si>
  <si>
    <r>
      <rPr>
        <sz val="10"/>
        <rFont val="宋体"/>
        <charset val="134"/>
      </rPr>
      <t>（四）上年结转</t>
    </r>
  </si>
  <si>
    <r>
      <rPr>
        <sz val="10"/>
        <rFont val="宋体"/>
        <charset val="134"/>
      </rPr>
      <t>三、年终结余</t>
    </r>
  </si>
  <si>
    <t>表十</t>
  </si>
  <si>
    <r>
      <rPr>
        <b/>
        <sz val="18"/>
        <color indexed="8"/>
        <rFont val="Times New Roman"/>
        <charset val="134"/>
      </rPr>
      <t>2018</t>
    </r>
    <r>
      <rPr>
        <b/>
        <sz val="18"/>
        <color indexed="8"/>
        <rFont val="方正小标宋简体"/>
        <charset val="134"/>
      </rPr>
      <t>年空港新城社会保险基金预算收支决算表</t>
    </r>
  </si>
  <si>
    <r>
      <rPr>
        <b/>
        <sz val="10"/>
        <rFont val="宋体"/>
        <charset val="134"/>
      </rPr>
      <t>收</t>
    </r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入</t>
    </r>
  </si>
  <si>
    <r>
      <rPr>
        <b/>
        <sz val="10"/>
        <rFont val="宋体"/>
        <charset val="134"/>
      </rPr>
      <t>支</t>
    </r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出</t>
    </r>
  </si>
  <si>
    <r>
      <rPr>
        <b/>
        <sz val="10"/>
        <rFont val="宋体"/>
        <charset val="134"/>
      </rPr>
      <t>项目</t>
    </r>
  </si>
  <si>
    <r>
      <rPr>
        <b/>
        <sz val="10"/>
        <rFont val="宋体"/>
        <charset val="134"/>
      </rPr>
      <t>预算数</t>
    </r>
  </si>
  <si>
    <r>
      <rPr>
        <b/>
        <sz val="10"/>
        <rFont val="宋体"/>
        <charset val="134"/>
      </rPr>
      <t>决算数</t>
    </r>
  </si>
  <si>
    <r>
      <rPr>
        <b/>
        <sz val="10"/>
        <rFont val="宋体"/>
        <charset val="134"/>
      </rPr>
      <t>占预算％</t>
    </r>
  </si>
  <si>
    <r>
      <rPr>
        <b/>
        <sz val="10"/>
        <rFont val="宋体"/>
        <charset val="134"/>
      </rPr>
      <t>与上年比</t>
    </r>
    <r>
      <rPr>
        <b/>
        <sz val="10"/>
        <rFont val="Times New Roman"/>
        <charset val="134"/>
      </rPr>
      <t>+</t>
    </r>
    <r>
      <rPr>
        <b/>
        <sz val="10"/>
        <rFont val="宋体"/>
        <charset val="134"/>
      </rPr>
      <t>－％</t>
    </r>
  </si>
  <si>
    <r>
      <rPr>
        <b/>
        <sz val="10"/>
        <rFont val="宋体"/>
        <charset val="134"/>
      </rPr>
      <t>与上年比＋－％</t>
    </r>
  </si>
  <si>
    <r>
      <rPr>
        <sz val="10"/>
        <color theme="1"/>
        <rFont val="宋体"/>
        <charset val="134"/>
      </rPr>
      <t>一、保费收入</t>
    </r>
  </si>
  <si>
    <r>
      <rPr>
        <sz val="10"/>
        <color theme="1"/>
        <rFont val="宋体"/>
        <charset val="134"/>
      </rPr>
      <t>一、失业保险基金支出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</si>
  <si>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、失业保险费收入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</si>
  <si>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、失业保险金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</si>
  <si>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、城镇职工基本医疗保险费收入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</si>
  <si>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、医疗保险费</t>
    </r>
  </si>
  <si>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、工伤保险费收入</t>
    </r>
  </si>
  <si>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、丧葬抚恤补助</t>
    </r>
  </si>
  <si>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、生育保险费收入</t>
    </r>
  </si>
  <si>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、职业培训和职业介绍补贴</t>
    </r>
  </si>
  <si>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、城镇居民基本医疗保险费收入</t>
    </r>
  </si>
  <si>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、其他失业保险基金支出</t>
    </r>
  </si>
  <si>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、机关事业单位养老保险费收入</t>
    </r>
  </si>
  <si>
    <r>
      <rPr>
        <sz val="10"/>
        <color theme="1"/>
        <rFont val="宋体"/>
        <charset val="134"/>
      </rPr>
      <t>二、城镇职工基本医疗保险基金支出</t>
    </r>
  </si>
  <si>
    <r>
      <rPr>
        <sz val="10"/>
        <color theme="1"/>
        <rFont val="宋体"/>
        <charset val="134"/>
      </rPr>
      <t>二、利息收入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</si>
  <si>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、基本医疗保险统筹基金</t>
    </r>
  </si>
  <si>
    <r>
      <rPr>
        <sz val="10"/>
        <color theme="1"/>
        <rFont val="宋体"/>
        <charset val="134"/>
      </rPr>
      <t>三、财政补贴收入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</si>
  <si>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、医疗保险个人账户基金</t>
    </r>
  </si>
  <si>
    <r>
      <rPr>
        <sz val="10"/>
        <color theme="1"/>
        <rFont val="宋体"/>
        <charset val="134"/>
      </rPr>
      <t>四、其他收入</t>
    </r>
  </si>
  <si>
    <r>
      <rPr>
        <sz val="10"/>
        <color theme="1"/>
        <rFont val="宋体"/>
        <charset val="134"/>
      </rPr>
      <t>三、工伤保险基金支出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</si>
  <si>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、工伤保险待遇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</si>
  <si>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、其他工伤保险基金支出</t>
    </r>
  </si>
  <si>
    <r>
      <rPr>
        <sz val="10"/>
        <color theme="1"/>
        <rFont val="宋体"/>
        <charset val="134"/>
      </rPr>
      <t>四、生育保险基金支出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</si>
  <si>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、生育医疗费用支出</t>
    </r>
  </si>
  <si>
    <r>
      <rPr>
        <sz val="10"/>
        <color theme="1"/>
        <rFont val="宋体"/>
        <charset val="134"/>
      </rPr>
      <t>五、城镇居民基本医疗保险基金支出</t>
    </r>
  </si>
  <si>
    <r>
      <rPr>
        <sz val="10"/>
        <color theme="1"/>
        <rFont val="宋体"/>
        <charset val="134"/>
      </rPr>
      <t>六、机关事业单位养老保险基金支出</t>
    </r>
  </si>
  <si>
    <r>
      <rPr>
        <b/>
        <sz val="10"/>
        <rFont val="宋体"/>
        <charset val="134"/>
      </rPr>
      <t>社会保险基金预算收入小计</t>
    </r>
  </si>
  <si>
    <r>
      <rPr>
        <b/>
        <sz val="10"/>
        <rFont val="宋体"/>
        <charset val="134"/>
      </rPr>
      <t>社会保险基金预算支出小计</t>
    </r>
  </si>
  <si>
    <r>
      <rPr>
        <sz val="10"/>
        <color theme="1"/>
        <rFont val="宋体"/>
        <charset val="134"/>
      </rPr>
      <t>上年结余</t>
    </r>
  </si>
  <si>
    <r>
      <rPr>
        <sz val="10"/>
        <color theme="1"/>
        <rFont val="宋体"/>
        <charset val="134"/>
      </rPr>
      <t>结转下年</t>
    </r>
  </si>
  <si>
    <r>
      <rPr>
        <b/>
        <sz val="10"/>
        <rFont val="宋体"/>
        <charset val="134"/>
      </rPr>
      <t>社会保险基金预算收入总计</t>
    </r>
  </si>
  <si>
    <r>
      <rPr>
        <b/>
        <sz val="10"/>
        <rFont val="宋体"/>
        <charset val="134"/>
      </rPr>
      <t>社会保险基金预算支出总计</t>
    </r>
  </si>
  <si>
    <r>
      <rPr>
        <sz val="12"/>
        <color theme="1"/>
        <rFont val="宋体"/>
        <charset val="134"/>
      </rPr>
      <t>表十一</t>
    </r>
  </si>
  <si>
    <r>
      <rPr>
        <b/>
        <sz val="18"/>
        <color indexed="8"/>
        <rFont val="Times New Roman"/>
        <charset val="134"/>
      </rPr>
      <t>2018</t>
    </r>
    <r>
      <rPr>
        <b/>
        <sz val="18"/>
        <color indexed="8"/>
        <rFont val="方正小标宋简体"/>
        <charset val="134"/>
      </rPr>
      <t>年空港新城国有资本经营预算收支决算表</t>
    </r>
  </si>
  <si>
    <r>
      <rPr>
        <sz val="10"/>
        <color theme="1"/>
        <rFont val="宋体"/>
        <charset val="134"/>
      </rPr>
      <t>一、利润收入</t>
    </r>
  </si>
  <si>
    <r>
      <rPr>
        <sz val="10"/>
        <color theme="1"/>
        <rFont val="宋体"/>
        <charset val="134"/>
      </rPr>
      <t>一、国有资本经营预算支出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</si>
  <si>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Times New Roman"/>
        <charset val="134"/>
      </rPr>
      <t xml:space="preserve">  1</t>
    </r>
    <r>
      <rPr>
        <sz val="10"/>
        <color theme="1"/>
        <rFont val="宋体"/>
        <charset val="134"/>
      </rPr>
      <t>、纺织轻工企业利润收入</t>
    </r>
  </si>
  <si>
    <r>
      <rPr>
        <sz val="10"/>
        <color theme="1"/>
        <rFont val="Times New Roman"/>
        <charset val="134"/>
      </rPr>
      <t xml:space="preserve">  1</t>
    </r>
    <r>
      <rPr>
        <sz val="10"/>
        <color theme="1"/>
        <rFont val="宋体"/>
        <charset val="134"/>
      </rPr>
      <t>、解决历史遗留问题及改革成本支出</t>
    </r>
  </si>
  <si>
    <r>
      <rPr>
        <sz val="10"/>
        <color theme="1"/>
        <rFont val="Times New Roman"/>
        <charset val="134"/>
      </rPr>
      <t xml:space="preserve">  2</t>
    </r>
    <r>
      <rPr>
        <sz val="10"/>
        <color theme="1"/>
        <rFont val="宋体"/>
        <charset val="134"/>
      </rPr>
      <t>、投资服务企业利润收入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</si>
  <si>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厂办大集体改革支出</t>
    </r>
  </si>
  <si>
    <r>
      <rPr>
        <sz val="10"/>
        <color theme="1"/>
        <rFont val="Times New Roman"/>
        <charset val="134"/>
      </rPr>
      <t xml:space="preserve">  3</t>
    </r>
    <r>
      <rPr>
        <sz val="10"/>
        <color theme="1"/>
        <rFont val="宋体"/>
        <charset val="134"/>
      </rPr>
      <t>、建筑施工企业利润收入</t>
    </r>
  </si>
  <si>
    <r>
      <rPr>
        <sz val="10"/>
        <color theme="1"/>
        <rFont val="Times New Roman"/>
        <charset val="134"/>
      </rPr>
      <t xml:space="preserve">  2</t>
    </r>
    <r>
      <rPr>
        <sz val="10"/>
        <color theme="1"/>
        <rFont val="宋体"/>
        <charset val="134"/>
      </rPr>
      <t>、国有企业资本金注入</t>
    </r>
  </si>
  <si>
    <r>
      <rPr>
        <sz val="10"/>
        <color theme="1"/>
        <rFont val="Times New Roman"/>
        <charset val="134"/>
      </rPr>
      <t xml:space="preserve">  4</t>
    </r>
    <r>
      <rPr>
        <sz val="10"/>
        <color theme="1"/>
        <rFont val="宋体"/>
        <charset val="134"/>
      </rPr>
      <t>、房地产企业利润收入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</si>
  <si>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国有经济结构调整支出</t>
    </r>
    <r>
      <rPr>
        <sz val="10"/>
        <rFont val="Times New Roman"/>
        <charset val="134"/>
      </rPr>
      <t xml:space="preserve">   </t>
    </r>
  </si>
  <si>
    <r>
      <rPr>
        <sz val="10"/>
        <color theme="1"/>
        <rFont val="宋体"/>
        <charset val="134"/>
      </rPr>
      <t>二、产权转让收入</t>
    </r>
  </si>
  <si>
    <r>
      <rPr>
        <sz val="10"/>
        <color theme="1"/>
        <rFont val="Times New Roman"/>
        <charset val="134"/>
      </rPr>
      <t xml:space="preserve">  3</t>
    </r>
    <r>
      <rPr>
        <sz val="10"/>
        <color theme="1"/>
        <rFont val="宋体"/>
        <charset val="134"/>
      </rPr>
      <t>、其他国有资本经营预算支出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</si>
  <si>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其他国有资本经营预算企业产权转让收入</t>
    </r>
  </si>
  <si>
    <r>
      <rPr>
        <b/>
        <sz val="10"/>
        <rFont val="宋体"/>
        <charset val="134"/>
      </rPr>
      <t>国有资本经营预算收入小计</t>
    </r>
  </si>
  <si>
    <r>
      <rPr>
        <b/>
        <sz val="10"/>
        <rFont val="宋体"/>
        <charset val="134"/>
      </rPr>
      <t>国有资本经营预算支出小计</t>
    </r>
  </si>
  <si>
    <r>
      <rPr>
        <b/>
        <sz val="10"/>
        <rFont val="宋体"/>
        <charset val="134"/>
      </rPr>
      <t>转移性收入</t>
    </r>
  </si>
  <si>
    <r>
      <rPr>
        <b/>
        <sz val="10"/>
        <rFont val="宋体"/>
        <charset val="134"/>
      </rPr>
      <t>转移性支出</t>
    </r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</si>
  <si>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国有资本经营预算转移支付收入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</si>
  <si>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结转下年支出</t>
    </r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</si>
  <si>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上年结余收入</t>
    </r>
  </si>
  <si>
    <r>
      <rPr>
        <b/>
        <sz val="10"/>
        <rFont val="宋体"/>
        <charset val="134"/>
      </rPr>
      <t>国有资本经营预算收入总计</t>
    </r>
  </si>
  <si>
    <r>
      <rPr>
        <b/>
        <sz val="10"/>
        <rFont val="宋体"/>
        <charset val="134"/>
      </rPr>
      <t>国有资本经营预算支出总计</t>
    </r>
  </si>
  <si>
    <r>
      <rPr>
        <sz val="12"/>
        <color theme="1"/>
        <rFont val="宋体"/>
        <charset val="134"/>
      </rPr>
      <t>表十二</t>
    </r>
  </si>
  <si>
    <r>
      <rPr>
        <b/>
        <sz val="18"/>
        <color rgb="FF000000"/>
        <rFont val="Times New Roman"/>
        <charset val="134"/>
      </rPr>
      <t>2018</t>
    </r>
    <r>
      <rPr>
        <b/>
        <sz val="18"/>
        <color rgb="FF000000"/>
        <rFont val="方正小标宋简体"/>
        <charset val="134"/>
      </rPr>
      <t>年空港新城地方政府一般债务余额情况表</t>
    </r>
  </si>
  <si>
    <r>
      <rPr>
        <b/>
        <sz val="10"/>
        <color theme="1"/>
        <rFont val="宋体"/>
        <charset val="134"/>
      </rPr>
      <t>项</t>
    </r>
    <r>
      <rPr>
        <b/>
        <sz val="10"/>
        <color theme="1"/>
        <rFont val="Times New Roman"/>
        <charset val="134"/>
      </rPr>
      <t>           </t>
    </r>
    <r>
      <rPr>
        <b/>
        <sz val="10"/>
        <color theme="1"/>
        <rFont val="宋体"/>
        <charset val="134"/>
      </rPr>
      <t>目</t>
    </r>
  </si>
  <si>
    <r>
      <rPr>
        <b/>
        <sz val="10"/>
        <color theme="1"/>
        <rFont val="宋体"/>
        <charset val="134"/>
      </rPr>
      <t>预算数</t>
    </r>
  </si>
  <si>
    <r>
      <rPr>
        <sz val="10"/>
        <color theme="1"/>
        <rFont val="宋体"/>
        <charset val="134"/>
      </rPr>
      <t>一、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年末地方政府一般债务余额实际数</t>
    </r>
  </si>
  <si>
    <r>
      <rPr>
        <sz val="10"/>
        <color theme="1"/>
        <rFont val="宋体"/>
        <charset val="134"/>
      </rPr>
      <t>二、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年末地方政府一般债务余额限额</t>
    </r>
  </si>
  <si>
    <r>
      <rPr>
        <sz val="10"/>
        <color theme="1"/>
        <rFont val="宋体"/>
        <charset val="134"/>
      </rPr>
      <t>三、因预算管理变化调整余额和限额</t>
    </r>
  </si>
  <si>
    <r>
      <rPr>
        <sz val="10"/>
        <color theme="1"/>
        <rFont val="宋体"/>
        <charset val="134"/>
      </rPr>
      <t>四、调整后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年末地方政府一般债务余额限额</t>
    </r>
  </si>
  <si>
    <r>
      <rPr>
        <sz val="10"/>
        <color theme="1"/>
        <rFont val="宋体"/>
        <charset val="134"/>
      </rPr>
      <t>五、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年地方政府一般债务转贷额</t>
    </r>
  </si>
  <si>
    <r>
      <rPr>
        <sz val="10"/>
        <color theme="1"/>
        <rFont val="宋体"/>
        <charset val="134"/>
      </rPr>
      <t>六、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年地方政府一般债务还本额</t>
    </r>
  </si>
  <si>
    <r>
      <rPr>
        <sz val="10"/>
        <color theme="1"/>
        <rFont val="宋体"/>
        <charset val="134"/>
      </rPr>
      <t>七、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年末地方政府一般债务余额实际数</t>
    </r>
  </si>
  <si>
    <r>
      <rPr>
        <sz val="12"/>
        <color theme="1"/>
        <rFont val="宋体"/>
        <charset val="134"/>
      </rPr>
      <t>表十三</t>
    </r>
  </si>
  <si>
    <r>
      <rPr>
        <b/>
        <sz val="18"/>
        <color rgb="FF000000"/>
        <rFont val="Times New Roman"/>
        <charset val="134"/>
      </rPr>
      <t>2018</t>
    </r>
    <r>
      <rPr>
        <b/>
        <sz val="18"/>
        <color rgb="FF000000"/>
        <rFont val="方正小标宋简体"/>
        <charset val="134"/>
      </rPr>
      <t>年空港新城地方政府专项债务限额和余额情况表</t>
    </r>
  </si>
  <si>
    <r>
      <rPr>
        <sz val="10"/>
        <color theme="1"/>
        <rFont val="宋体"/>
        <charset val="134"/>
      </rPr>
      <t>一、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年末地方政府专项债务余额实际数</t>
    </r>
  </si>
  <si>
    <r>
      <rPr>
        <sz val="10"/>
        <color theme="1"/>
        <rFont val="宋体"/>
        <charset val="134"/>
      </rPr>
      <t>二、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年末地方政府专项债务余额限额</t>
    </r>
  </si>
  <si>
    <r>
      <rPr>
        <sz val="10"/>
        <color theme="1"/>
        <rFont val="宋体"/>
        <charset val="134"/>
      </rPr>
      <t>四、调整后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年末地方政府专项债务余额限额</t>
    </r>
  </si>
  <si>
    <r>
      <rPr>
        <sz val="10"/>
        <color theme="1"/>
        <rFont val="宋体"/>
        <charset val="134"/>
      </rPr>
      <t>五、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年地方政府专项债务发行额</t>
    </r>
  </si>
  <si>
    <r>
      <rPr>
        <sz val="10"/>
        <color theme="1"/>
        <rFont val="宋体"/>
        <charset val="134"/>
      </rPr>
      <t>六、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年地方政府专项债务还本额</t>
    </r>
  </si>
  <si>
    <r>
      <rPr>
        <sz val="10"/>
        <color theme="1"/>
        <rFont val="宋体"/>
        <charset val="134"/>
      </rPr>
      <t>七、本年用其他方式化解的债务本金</t>
    </r>
  </si>
  <si>
    <r>
      <rPr>
        <sz val="10"/>
        <color theme="1"/>
        <rFont val="宋体"/>
        <charset val="134"/>
      </rPr>
      <t>八、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年末地方政府专项债务余额实际数</t>
    </r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</si>
</sst>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#,##0_);[Red]\(#,##0\)"/>
    <numFmt numFmtId="178" formatCode="_-* #,##0_-;\-* #,##0_-;_-* &quot;-&quot;_-;_-@_-"/>
    <numFmt numFmtId="179" formatCode="0.0_ "/>
    <numFmt numFmtId="180" formatCode="0_);[Red]\(0\)"/>
    <numFmt numFmtId="181" formatCode="_ * #,##0_ ;_ * \-#,##0_ ;_ * &quot;-&quot;??_ ;_ @_ "/>
    <numFmt numFmtId="182" formatCode="0.00_ "/>
    <numFmt numFmtId="183" formatCode="0.00;[Red]0.00"/>
    <numFmt numFmtId="184" formatCode="#,##0_ "/>
    <numFmt numFmtId="185" formatCode="0.0%"/>
  </numFmts>
  <fonts count="7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rgb="FF000000"/>
      <name val="Times New Roman"/>
      <charset val="134"/>
    </font>
    <font>
      <b/>
      <sz val="18"/>
      <color indexed="8"/>
      <name val="Times New Roman"/>
      <charset val="134"/>
    </font>
    <font>
      <b/>
      <sz val="10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9"/>
      <name val="Times New Roman"/>
      <charset val="134"/>
    </font>
    <font>
      <sz val="11.5"/>
      <color theme="1"/>
      <name val="Times New Roman"/>
      <charset val="134"/>
    </font>
    <font>
      <b/>
      <sz val="11.5"/>
      <color theme="1"/>
      <name val="Times New Roman"/>
      <charset val="134"/>
    </font>
    <font>
      <sz val="10"/>
      <color indexed="8"/>
      <name val="Times New Roman"/>
      <charset val="134"/>
    </font>
    <font>
      <sz val="12"/>
      <name val="宋体"/>
      <charset val="134"/>
    </font>
    <font>
      <sz val="18"/>
      <name val="Times New Roman"/>
      <charset val="134"/>
    </font>
    <font>
      <sz val="10"/>
      <name val="宋体"/>
      <charset val="134"/>
    </font>
    <font>
      <sz val="10"/>
      <name val="Arial"/>
      <charset val="0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0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sz val="18"/>
      <color indexed="8"/>
      <name val="Times New Roman"/>
      <charset val="134"/>
    </font>
    <font>
      <b/>
      <sz val="11"/>
      <color theme="1"/>
      <name val="Times New Roman"/>
      <charset val="134"/>
    </font>
    <font>
      <sz val="18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b/>
      <sz val="18"/>
      <color rgb="FF000000"/>
      <name val="方正小标宋简体"/>
      <charset val="134"/>
    </font>
    <font>
      <sz val="10"/>
      <color theme="1"/>
      <name val="宋体"/>
      <charset val="134"/>
    </font>
    <font>
      <b/>
      <sz val="18"/>
      <color indexed="8"/>
      <name val="方正小标宋简体"/>
      <charset val="134"/>
    </font>
    <font>
      <b/>
      <sz val="18"/>
      <color theme="1"/>
      <name val="方正小标宋简体"/>
      <charset val="134"/>
    </font>
    <font>
      <b/>
      <sz val="11.5"/>
      <color theme="1"/>
      <name val="宋体"/>
      <charset val="134"/>
    </font>
    <font>
      <sz val="18"/>
      <name val="方正小标宋简体"/>
      <charset val="134"/>
    </font>
    <font>
      <b/>
      <sz val="10"/>
      <name val="Arial Unicode MS"/>
      <charset val="134"/>
    </font>
    <font>
      <b/>
      <sz val="18"/>
      <color rgb="FF000000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59" fillId="23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5" borderId="36" applyNumberFormat="0" applyFont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62" fillId="14" borderId="39" applyNumberFormat="0" applyAlignment="0" applyProtection="0">
      <alignment vertical="center"/>
    </xf>
    <xf numFmtId="0" fontId="44" fillId="6" borderId="33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61" fillId="0" borderId="40" applyNumberFormat="0" applyFill="0" applyAlignment="0" applyProtection="0">
      <alignment vertical="center"/>
    </xf>
    <xf numFmtId="0" fontId="55" fillId="0" borderId="37" applyNumberFormat="0" applyFill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1" fillId="0" borderId="0" applyBorder="0"/>
    <xf numFmtId="0" fontId="25" fillId="0" borderId="0"/>
    <xf numFmtId="0" fontId="42" fillId="0" borderId="0"/>
    <xf numFmtId="0" fontId="42" fillId="0" borderId="0"/>
    <xf numFmtId="0" fontId="63" fillId="0" borderId="0"/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49" applyFont="1" applyFill="1" applyBorder="1" applyAlignment="1">
      <alignment horizontal="center" vertical="center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left" vertical="center" wrapText="1"/>
    </xf>
    <xf numFmtId="176" fontId="9" fillId="0" borderId="5" xfId="49" applyNumberFormat="1" applyFont="1" applyFill="1" applyBorder="1" applyAlignment="1">
      <alignment horizontal="right" vertical="center" wrapText="1"/>
    </xf>
    <xf numFmtId="179" fontId="9" fillId="0" borderId="5" xfId="1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7" xfId="49" applyFont="1" applyFill="1" applyBorder="1" applyAlignment="1">
      <alignment horizontal="left" vertical="center" wrapText="1"/>
    </xf>
    <xf numFmtId="176" fontId="9" fillId="0" borderId="8" xfId="0" applyNumberFormat="1" applyFont="1" applyFill="1" applyBorder="1" applyAlignment="1">
      <alignment horizontal="right" vertical="center" wrapText="1"/>
    </xf>
    <xf numFmtId="176" fontId="9" fillId="0" borderId="8" xfId="49" applyNumberFormat="1" applyFont="1" applyFill="1" applyBorder="1" applyAlignment="1">
      <alignment horizontal="right" vertical="center" wrapText="1"/>
    </xf>
    <xf numFmtId="179" fontId="9" fillId="0" borderId="8" xfId="11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right" vertical="center" wrapText="1"/>
    </xf>
    <xf numFmtId="176" fontId="9" fillId="0" borderId="8" xfId="0" applyNumberFormat="1" applyFont="1" applyFill="1" applyBorder="1" applyAlignment="1"/>
    <xf numFmtId="0" fontId="9" fillId="0" borderId="8" xfId="0" applyFont="1" applyFill="1" applyBorder="1" applyAlignment="1"/>
    <xf numFmtId="0" fontId="8" fillId="0" borderId="7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179" fontId="8" fillId="0" borderId="8" xfId="11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8" fillId="0" borderId="8" xfId="49" applyNumberFormat="1" applyFont="1" applyFill="1" applyBorder="1" applyAlignment="1">
      <alignment horizontal="right" vertical="center" wrapText="1"/>
    </xf>
    <xf numFmtId="49" fontId="8" fillId="0" borderId="7" xfId="50" applyNumberFormat="1" applyFont="1" applyFill="1" applyBorder="1" applyAlignment="1" applyProtection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49" fontId="8" fillId="0" borderId="8" xfId="50" applyNumberFormat="1" applyFont="1" applyFill="1" applyBorder="1" applyAlignment="1" applyProtection="1">
      <alignment horizontal="left" vertical="center"/>
    </xf>
    <xf numFmtId="0" fontId="2" fillId="0" borderId="7" xfId="49" applyFont="1" applyFill="1" applyBorder="1" applyAlignment="1">
      <alignment horizontal="left" vertical="center"/>
    </xf>
    <xf numFmtId="49" fontId="2" fillId="0" borderId="7" xfId="5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vertical="center"/>
    </xf>
    <xf numFmtId="179" fontId="9" fillId="0" borderId="6" xfId="11" applyNumberFormat="1" applyFont="1" applyFill="1" applyBorder="1" applyAlignment="1">
      <alignment horizontal="right" vertical="center" wrapText="1"/>
    </xf>
    <xf numFmtId="179" fontId="9" fillId="0" borderId="8" xfId="0" applyNumberFormat="1" applyFont="1" applyFill="1" applyBorder="1" applyAlignment="1">
      <alignment vertical="center"/>
    </xf>
    <xf numFmtId="179" fontId="9" fillId="0" borderId="9" xfId="11" applyNumberFormat="1" applyFont="1" applyFill="1" applyBorder="1" applyAlignment="1">
      <alignment horizontal="right" vertical="center" wrapText="1"/>
    </xf>
    <xf numFmtId="179" fontId="8" fillId="0" borderId="8" xfId="0" applyNumberFormat="1" applyFont="1" applyFill="1" applyBorder="1" applyAlignment="1">
      <alignment vertical="center"/>
    </xf>
    <xf numFmtId="0" fontId="9" fillId="0" borderId="9" xfId="0" applyFont="1" applyFill="1" applyBorder="1" applyAlignment="1"/>
    <xf numFmtId="179" fontId="8" fillId="0" borderId="9" xfId="11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0" xfId="49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180" fontId="9" fillId="0" borderId="5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0" fontId="2" fillId="0" borderId="21" xfId="49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vertical="center"/>
    </xf>
    <xf numFmtId="180" fontId="9" fillId="0" borderId="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1" xfId="49" applyFont="1" applyFill="1" applyBorder="1" applyAlignment="1">
      <alignment horizontal="left" vertical="center" wrapText="1"/>
    </xf>
    <xf numFmtId="0" fontId="2" fillId="0" borderId="22" xfId="49" applyFont="1" applyFill="1" applyBorder="1" applyAlignment="1">
      <alignment horizontal="left" vertical="center"/>
    </xf>
    <xf numFmtId="180" fontId="8" fillId="0" borderId="8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right" vertical="center"/>
    </xf>
    <xf numFmtId="176" fontId="6" fillId="0" borderId="0" xfId="0" applyNumberFormat="1" applyFont="1" applyFill="1" applyAlignment="1"/>
    <xf numFmtId="0" fontId="2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vertical="center"/>
    </xf>
    <xf numFmtId="179" fontId="9" fillId="0" borderId="9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43" fontId="6" fillId="0" borderId="24" xfId="8" applyFont="1" applyFill="1" applyBorder="1" applyAlignment="1" applyProtection="1">
      <alignment vertical="center" wrapText="1"/>
      <protection locked="0"/>
    </xf>
    <xf numFmtId="43" fontId="9" fillId="0" borderId="24" xfId="8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3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181" fontId="0" fillId="0" borderId="0" xfId="0" applyNumberFormat="1" applyFill="1">
      <alignment vertical="center"/>
    </xf>
    <xf numFmtId="0" fontId="11" fillId="0" borderId="0" xfId="54" applyFont="1">
      <alignment vertical="center"/>
    </xf>
    <xf numFmtId="0" fontId="12" fillId="0" borderId="0" xfId="54" applyFont="1">
      <alignment vertical="center"/>
    </xf>
    <xf numFmtId="0" fontId="2" fillId="0" borderId="0" xfId="54" applyFont="1">
      <alignment vertical="center"/>
    </xf>
    <xf numFmtId="0" fontId="13" fillId="0" borderId="0" xfId="54" applyFont="1" applyAlignment="1">
      <alignment horizontal="center" vertical="center"/>
    </xf>
    <xf numFmtId="0" fontId="14" fillId="0" borderId="25" xfId="54" applyFont="1" applyBorder="1" applyAlignment="1">
      <alignment horizontal="center" vertical="center"/>
    </xf>
    <xf numFmtId="0" fontId="14" fillId="0" borderId="18" xfId="54" applyFont="1" applyBorder="1" applyAlignment="1">
      <alignment horizontal="center" vertical="center"/>
    </xf>
    <xf numFmtId="0" fontId="14" fillId="0" borderId="23" xfId="54" applyFont="1" applyBorder="1" applyAlignment="1">
      <alignment horizontal="center" vertical="center"/>
    </xf>
    <xf numFmtId="177" fontId="14" fillId="0" borderId="10" xfId="54" applyNumberFormat="1" applyFont="1" applyBorder="1" applyAlignment="1">
      <alignment horizontal="center" vertical="center"/>
    </xf>
    <xf numFmtId="177" fontId="5" fillId="0" borderId="11" xfId="54" applyNumberFormat="1" applyFont="1" applyBorder="1" applyAlignment="1">
      <alignment horizontal="center" vertical="center"/>
    </xf>
    <xf numFmtId="177" fontId="14" fillId="0" borderId="11" xfId="54" applyNumberFormat="1" applyFont="1" applyBorder="1" applyAlignment="1">
      <alignment horizontal="center" vertical="center"/>
    </xf>
    <xf numFmtId="177" fontId="5" fillId="0" borderId="12" xfId="54" applyNumberFormat="1" applyFont="1" applyBorder="1" applyAlignment="1">
      <alignment horizontal="center" vertical="center"/>
    </xf>
    <xf numFmtId="177" fontId="2" fillId="0" borderId="4" xfId="54" applyNumberFormat="1" applyFont="1" applyFill="1" applyBorder="1" applyAlignment="1">
      <alignment vertical="center"/>
    </xf>
    <xf numFmtId="177" fontId="2" fillId="0" borderId="5" xfId="8" applyNumberFormat="1" applyFont="1" applyBorder="1" applyAlignment="1">
      <alignment horizontal="center" vertical="center"/>
    </xf>
    <xf numFmtId="177" fontId="2" fillId="0" borderId="5" xfId="54" applyNumberFormat="1" applyFont="1" applyFill="1" applyBorder="1" applyAlignment="1">
      <alignment vertical="center"/>
    </xf>
    <xf numFmtId="177" fontId="2" fillId="0" borderId="6" xfId="54" applyNumberFormat="1" applyFont="1" applyBorder="1" applyAlignment="1">
      <alignment horizontal="center" vertical="center"/>
    </xf>
    <xf numFmtId="177" fontId="2" fillId="0" borderId="7" xfId="54" applyNumberFormat="1" applyFont="1" applyFill="1" applyBorder="1" applyAlignment="1">
      <alignment vertical="center"/>
    </xf>
    <xf numFmtId="177" fontId="2" fillId="0" borderId="8" xfId="8" applyNumberFormat="1" applyFont="1" applyBorder="1" applyAlignment="1">
      <alignment horizontal="center" vertical="center"/>
    </xf>
    <xf numFmtId="177" fontId="2" fillId="0" borderId="8" xfId="54" applyNumberFormat="1" applyFont="1" applyFill="1" applyBorder="1" applyAlignment="1">
      <alignment vertical="center"/>
    </xf>
    <xf numFmtId="177" fontId="2" fillId="0" borderId="9" xfId="54" applyNumberFormat="1" applyFont="1" applyBorder="1" applyAlignment="1">
      <alignment horizontal="center" vertical="center"/>
    </xf>
    <xf numFmtId="177" fontId="2" fillId="0" borderId="7" xfId="54" applyNumberFormat="1" applyFont="1" applyBorder="1" applyAlignment="1">
      <alignment vertical="center"/>
    </xf>
    <xf numFmtId="177" fontId="2" fillId="0" borderId="8" xfId="54" applyNumberFormat="1" applyFont="1" applyBorder="1" applyAlignment="1">
      <alignment vertical="center"/>
    </xf>
    <xf numFmtId="177" fontId="2" fillId="0" borderId="8" xfId="54" applyNumberFormat="1" applyFont="1" applyBorder="1" applyAlignment="1">
      <alignment horizontal="center" vertical="center"/>
    </xf>
    <xf numFmtId="177" fontId="2" fillId="0" borderId="10" xfId="54" applyNumberFormat="1" applyFont="1" applyBorder="1" applyAlignment="1">
      <alignment vertical="center"/>
    </xf>
    <xf numFmtId="177" fontId="2" fillId="0" borderId="11" xfId="54" applyNumberFormat="1" applyFont="1" applyBorder="1" applyAlignment="1">
      <alignment horizontal="center" vertical="center"/>
    </xf>
    <xf numFmtId="177" fontId="2" fillId="0" borderId="11" xfId="54" applyNumberFormat="1" applyFont="1" applyBorder="1" applyAlignment="1">
      <alignment vertical="center"/>
    </xf>
    <xf numFmtId="177" fontId="2" fillId="0" borderId="12" xfId="54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180" fontId="11" fillId="0" borderId="0" xfId="0" applyNumberFormat="1" applyFont="1" applyFill="1">
      <alignment vertical="center"/>
    </xf>
    <xf numFmtId="9" fontId="11" fillId="0" borderId="0" xfId="0" applyNumberFormat="1" applyFont="1" applyFill="1">
      <alignment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vertical="center"/>
    </xf>
    <xf numFmtId="9" fontId="2" fillId="0" borderId="5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 applyProtection="1">
      <alignment vertical="center" wrapText="1"/>
    </xf>
    <xf numFmtId="177" fontId="9" fillId="0" borderId="8" xfId="0" applyNumberFormat="1" applyFont="1" applyFill="1" applyBorder="1" applyAlignment="1" applyProtection="1">
      <alignment horizontal="center" vertical="center"/>
    </xf>
    <xf numFmtId="9" fontId="2" fillId="0" borderId="8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>
      <alignment vertical="center"/>
    </xf>
    <xf numFmtId="0" fontId="9" fillId="0" borderId="7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180" fontId="2" fillId="0" borderId="0" xfId="0" applyNumberFormat="1" applyFont="1" applyFill="1">
      <alignment vertical="center"/>
    </xf>
    <xf numFmtId="9" fontId="2" fillId="0" borderId="0" xfId="0" applyNumberFormat="1" applyFont="1" applyFill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3" fontId="2" fillId="0" borderId="5" xfId="8" applyFont="1" applyFill="1" applyBorder="1" applyAlignment="1">
      <alignment horizontal="center" vertical="center"/>
    </xf>
    <xf numFmtId="180" fontId="2" fillId="0" borderId="5" xfId="8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8" xfId="8" applyFont="1" applyFill="1" applyBorder="1" applyAlignment="1">
      <alignment horizontal="center" vertical="center"/>
    </xf>
    <xf numFmtId="3" fontId="2" fillId="0" borderId="8" xfId="8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43" fontId="9" fillId="0" borderId="24" xfId="8" applyFont="1" applyFill="1" applyBorder="1" applyAlignment="1" applyProtection="1">
      <alignment horizontal="right" vertical="center" wrapText="1"/>
      <protection locked="0"/>
    </xf>
    <xf numFmtId="43" fontId="9" fillId="0" borderId="24" xfId="8" applyFont="1" applyFill="1" applyBorder="1" applyAlignment="1" applyProtection="1">
      <alignment horizontal="left" vertical="center" wrapText="1"/>
      <protection locked="0"/>
    </xf>
    <xf numFmtId="177" fontId="5" fillId="0" borderId="2" xfId="54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77" fontId="5" fillId="0" borderId="3" xfId="54" applyNumberFormat="1" applyFont="1" applyFill="1" applyBorder="1" applyAlignment="1">
      <alignment horizontal="center" vertical="center"/>
    </xf>
    <xf numFmtId="177" fontId="2" fillId="0" borderId="5" xfId="8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177" fontId="2" fillId="0" borderId="6" xfId="8" applyNumberFormat="1" applyFont="1" applyFill="1" applyBorder="1" applyAlignment="1">
      <alignment horizontal="center" vertical="center"/>
    </xf>
    <xf numFmtId="177" fontId="2" fillId="0" borderId="8" xfId="8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177" fontId="2" fillId="0" borderId="9" xfId="8" applyNumberFormat="1" applyFont="1" applyFill="1" applyBorder="1" applyAlignment="1">
      <alignment horizontal="center" vertical="center"/>
    </xf>
    <xf numFmtId="177" fontId="2" fillId="0" borderId="8" xfId="54" applyNumberFormat="1" applyFont="1" applyFill="1" applyBorder="1" applyAlignment="1">
      <alignment horizontal="center" vertical="center"/>
    </xf>
    <xf numFmtId="177" fontId="2" fillId="0" borderId="9" xfId="54" applyNumberFormat="1" applyFont="1" applyFill="1" applyBorder="1" applyAlignment="1">
      <alignment horizontal="center" vertical="center"/>
    </xf>
    <xf numFmtId="177" fontId="2" fillId="0" borderId="11" xfId="54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177" fontId="2" fillId="0" borderId="12" xfId="54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7" fontId="8" fillId="0" borderId="3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Fill="1" applyBorder="1" applyAlignment="1" applyProtection="1">
      <alignment vertical="center"/>
    </xf>
    <xf numFmtId="177" fontId="9" fillId="0" borderId="7" xfId="0" applyNumberFormat="1" applyFont="1" applyFill="1" applyBorder="1" applyAlignment="1" applyProtection="1">
      <alignment vertical="center"/>
    </xf>
    <xf numFmtId="177" fontId="2" fillId="0" borderId="9" xfId="8" applyNumberFormat="1" applyFont="1" applyBorder="1" applyAlignment="1">
      <alignment horizontal="center" vertical="center"/>
    </xf>
    <xf numFmtId="177" fontId="5" fillId="0" borderId="6" xfId="54" applyNumberFormat="1" applyFont="1" applyBorder="1" applyAlignment="1">
      <alignment horizontal="center" vertical="center"/>
    </xf>
    <xf numFmtId="177" fontId="2" fillId="0" borderId="26" xfId="54" applyNumberFormat="1" applyFont="1" applyBorder="1" applyAlignment="1">
      <alignment horizontal="center" vertical="center"/>
    </xf>
    <xf numFmtId="177" fontId="9" fillId="0" borderId="27" xfId="0" applyNumberFormat="1" applyFont="1" applyFill="1" applyBorder="1" applyAlignment="1" applyProtection="1">
      <alignment vertical="center"/>
    </xf>
    <xf numFmtId="177" fontId="9" fillId="0" borderId="10" xfId="0" applyNumberFormat="1" applyFont="1" applyFill="1" applyBorder="1" applyAlignment="1" applyProtection="1">
      <alignment vertical="center"/>
    </xf>
    <xf numFmtId="177" fontId="2" fillId="0" borderId="12" xfId="8" applyNumberFormat="1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3" fillId="0" borderId="0" xfId="49" applyFont="1" applyFill="1" applyAlignment="1" applyProtection="1">
      <alignment vertical="center"/>
      <protection locked="0"/>
    </xf>
    <xf numFmtId="0" fontId="24" fillId="0" borderId="0" xfId="5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/>
    <xf numFmtId="0" fontId="20" fillId="0" borderId="0" xfId="50" applyFont="1" applyFill="1" applyBorder="1" applyAlignment="1" applyProtection="1">
      <alignment vertical="center"/>
      <protection locked="0"/>
    </xf>
    <xf numFmtId="0" fontId="25" fillId="0" borderId="0" xfId="50" applyFill="1" applyBorder="1" applyAlignment="1" applyProtection="1">
      <alignment vertical="center"/>
      <protection locked="0"/>
    </xf>
    <xf numFmtId="0" fontId="26" fillId="0" borderId="0" xfId="0" applyNumberFormat="1" applyFont="1" applyFill="1" applyAlignment="1" applyProtection="1">
      <alignment horizontal="center" vertical="center"/>
    </xf>
    <xf numFmtId="0" fontId="26" fillId="0" borderId="0" xfId="0" applyNumberFormat="1" applyFont="1" applyFill="1" applyAlignment="1" applyProtection="1">
      <alignment vertical="center"/>
    </xf>
    <xf numFmtId="49" fontId="27" fillId="0" borderId="25" xfId="50" applyNumberFormat="1" applyFont="1" applyFill="1" applyBorder="1" applyAlignment="1" applyProtection="1">
      <alignment horizontal="center" vertical="center"/>
      <protection locked="0"/>
    </xf>
    <xf numFmtId="49" fontId="27" fillId="0" borderId="18" xfId="50" applyNumberFormat="1" applyFont="1" applyFill="1" applyBorder="1" applyAlignment="1" applyProtection="1">
      <alignment horizontal="center" vertical="center"/>
      <protection locked="0"/>
    </xf>
    <xf numFmtId="0" fontId="27" fillId="0" borderId="18" xfId="50" applyFont="1" applyFill="1" applyBorder="1" applyAlignment="1" applyProtection="1">
      <alignment horizontal="center" vertical="center"/>
      <protection locked="0"/>
    </xf>
    <xf numFmtId="49" fontId="27" fillId="0" borderId="7" xfId="50" applyNumberFormat="1" applyFont="1" applyFill="1" applyBorder="1" applyAlignment="1" applyProtection="1">
      <alignment horizontal="center" vertical="center"/>
      <protection locked="0"/>
    </xf>
    <xf numFmtId="49" fontId="27" fillId="0" borderId="8" xfId="50" applyNumberFormat="1" applyFont="1" applyFill="1" applyBorder="1" applyAlignment="1" applyProtection="1">
      <alignment horizontal="center" vertical="center"/>
      <protection locked="0"/>
    </xf>
    <xf numFmtId="182" fontId="28" fillId="0" borderId="8" xfId="50" applyNumberFormat="1" applyFont="1" applyFill="1" applyBorder="1" applyAlignment="1" applyProtection="1">
      <alignment horizontal="center" vertical="center" wrapText="1"/>
      <protection locked="0"/>
    </xf>
    <xf numFmtId="183" fontId="29" fillId="0" borderId="7" xfId="0" applyNumberFormat="1" applyFont="1" applyFill="1" applyBorder="1" applyAlignment="1" applyProtection="1">
      <alignment horizontal="left" vertical="center" shrinkToFit="1"/>
      <protection locked="0"/>
    </xf>
    <xf numFmtId="184" fontId="30" fillId="0" borderId="8" xfId="0" applyNumberFormat="1" applyFont="1" applyFill="1" applyBorder="1" applyAlignment="1" applyProtection="1">
      <alignment vertical="center"/>
    </xf>
    <xf numFmtId="184" fontId="30" fillId="0" borderId="8" xfId="0" applyNumberFormat="1" applyFont="1" applyFill="1" applyBorder="1" applyAlignment="1" applyProtection="1">
      <alignment vertical="center"/>
      <protection locked="0"/>
    </xf>
    <xf numFmtId="183" fontId="31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30" fillId="0" borderId="11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Alignment="1" applyProtection="1">
      <alignment horizontal="center" vertical="center"/>
    </xf>
    <xf numFmtId="0" fontId="26" fillId="0" borderId="0" xfId="49" applyFont="1" applyFill="1" applyAlignment="1" applyProtection="1">
      <alignment horizontal="center" vertical="center"/>
      <protection locked="0"/>
    </xf>
    <xf numFmtId="0" fontId="32" fillId="0" borderId="0" xfId="0" applyNumberFormat="1" applyFont="1" applyFill="1" applyAlignment="1" applyProtection="1">
      <alignment vertical="center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7" fillId="0" borderId="18" xfId="50" applyFont="1" applyFill="1" applyBorder="1" applyAlignment="1" applyProtection="1">
      <alignment horizontal="center" vertical="center" wrapText="1"/>
      <protection locked="0"/>
    </xf>
    <xf numFmtId="0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Alignment="1" applyProtection="1">
      <alignment vertical="center"/>
      <protection locked="0"/>
    </xf>
    <xf numFmtId="0" fontId="27" fillId="0" borderId="16" xfId="50" applyFont="1" applyFill="1" applyBorder="1" applyAlignment="1" applyProtection="1">
      <alignment horizontal="center" vertical="center" wrapText="1"/>
      <protection locked="0"/>
    </xf>
    <xf numFmtId="0" fontId="27" fillId="0" borderId="14" xfId="50" applyFont="1" applyFill="1" applyBorder="1" applyAlignment="1" applyProtection="1">
      <alignment horizontal="center" vertical="center" wrapText="1"/>
      <protection locked="0"/>
    </xf>
    <xf numFmtId="184" fontId="33" fillId="0" borderId="8" xfId="0" applyNumberFormat="1" applyFont="1" applyFill="1" applyBorder="1" applyAlignment="1" applyProtection="1">
      <alignment vertical="center"/>
      <protection locked="0"/>
    </xf>
    <xf numFmtId="184" fontId="20" fillId="0" borderId="8" xfId="0" applyNumberFormat="1" applyFont="1" applyFill="1" applyBorder="1" applyAlignment="1" applyProtection="1">
      <alignment vertical="center"/>
      <protection locked="0"/>
    </xf>
    <xf numFmtId="0" fontId="32" fillId="0" borderId="0" xfId="49" applyFont="1" applyFill="1" applyAlignment="1" applyProtection="1">
      <alignment horizontal="center" vertical="center"/>
      <protection locked="0"/>
    </xf>
    <xf numFmtId="0" fontId="27" fillId="0" borderId="23" xfId="50" applyFont="1" applyFill="1" applyBorder="1" applyAlignment="1" applyProtection="1">
      <alignment horizontal="center" vertical="center" wrapText="1"/>
      <protection locked="0"/>
    </xf>
    <xf numFmtId="182" fontId="28" fillId="0" borderId="9" xfId="50" applyNumberFormat="1" applyFont="1" applyFill="1" applyBorder="1" applyAlignment="1" applyProtection="1">
      <alignment horizontal="center" vertical="center" wrapText="1"/>
      <protection locked="0"/>
    </xf>
    <xf numFmtId="184" fontId="30" fillId="0" borderId="9" xfId="0" applyNumberFormat="1" applyFont="1" applyFill="1" applyBorder="1" applyAlignment="1" applyProtection="1">
      <alignment vertical="center"/>
      <protection locked="0"/>
    </xf>
    <xf numFmtId="184" fontId="30" fillId="0" borderId="12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/>
    <xf numFmtId="176" fontId="9" fillId="0" borderId="0" xfId="8" applyNumberFormat="1" applyFont="1" applyFill="1" applyAlignment="1"/>
    <xf numFmtId="176" fontId="9" fillId="0" borderId="0" xfId="8" applyNumberFormat="1" applyFont="1" applyFill="1" applyAlignment="1">
      <alignment horizontal="center" vertical="center"/>
    </xf>
    <xf numFmtId="184" fontId="9" fillId="0" borderId="0" xfId="8" applyNumberFormat="1" applyFont="1" applyFill="1" applyAlignment="1">
      <alignment horizontal="center" vertical="center"/>
    </xf>
    <xf numFmtId="43" fontId="9" fillId="0" borderId="0" xfId="8" applyFont="1" applyFill="1" applyAlignment="1"/>
    <xf numFmtId="176" fontId="4" fillId="0" borderId="0" xfId="0" applyNumberFormat="1" applyFont="1" applyFill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6" fontId="9" fillId="0" borderId="0" xfId="8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/>
    </xf>
    <xf numFmtId="184" fontId="8" fillId="0" borderId="5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</xf>
    <xf numFmtId="9" fontId="8" fillId="0" borderId="5" xfId="0" applyNumberFormat="1" applyFont="1" applyFill="1" applyBorder="1" applyAlignment="1">
      <alignment horizontal="center"/>
    </xf>
    <xf numFmtId="9" fontId="8" fillId="0" borderId="6" xfId="0" applyNumberFormat="1" applyFont="1" applyFill="1" applyBorder="1" applyAlignment="1">
      <alignment horizontal="center"/>
    </xf>
    <xf numFmtId="0" fontId="27" fillId="0" borderId="7" xfId="0" applyNumberFormat="1" applyFont="1" applyFill="1" applyBorder="1" applyAlignment="1" applyProtection="1">
      <alignment horizontal="left" vertical="center"/>
    </xf>
    <xf numFmtId="184" fontId="8" fillId="0" borderId="8" xfId="0" applyNumberFormat="1" applyFont="1" applyFill="1" applyBorder="1" applyAlignment="1" applyProtection="1">
      <alignment horizontal="center" vertical="center"/>
    </xf>
    <xf numFmtId="184" fontId="8" fillId="0" borderId="8" xfId="0" applyNumberFormat="1" applyFont="1" applyFill="1" applyBorder="1" applyAlignment="1">
      <alignment horizontal="center"/>
    </xf>
    <xf numFmtId="9" fontId="8" fillId="0" borderId="8" xfId="0" applyNumberFormat="1" applyFont="1" applyFill="1" applyBorder="1" applyAlignment="1">
      <alignment horizontal="center"/>
    </xf>
    <xf numFmtId="184" fontId="8" fillId="0" borderId="8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 applyProtection="1">
      <alignment horizontal="left" vertical="center"/>
    </xf>
    <xf numFmtId="184" fontId="9" fillId="0" borderId="8" xfId="0" applyNumberFormat="1" applyFont="1" applyFill="1" applyBorder="1" applyAlignment="1" applyProtection="1">
      <alignment horizontal="center" vertical="center"/>
    </xf>
    <xf numFmtId="184" fontId="9" fillId="0" borderId="8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 applyProtection="1">
      <alignment horizontal="center" vertical="center"/>
    </xf>
    <xf numFmtId="184" fontId="9" fillId="0" borderId="8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 applyProtection="1">
      <alignment horizontal="left" vertical="center"/>
    </xf>
    <xf numFmtId="184" fontId="8" fillId="0" borderId="22" xfId="0" applyNumberFormat="1" applyFont="1" applyFill="1" applyBorder="1" applyAlignment="1" applyProtection="1">
      <alignment horizontal="center" vertical="center"/>
    </xf>
    <xf numFmtId="3" fontId="27" fillId="0" borderId="22" xfId="0" applyNumberFormat="1" applyFont="1" applyFill="1" applyBorder="1" applyAlignment="1" applyProtection="1">
      <alignment horizontal="center" vertical="center"/>
    </xf>
    <xf numFmtId="176" fontId="9" fillId="0" borderId="8" xfId="8" applyNumberFormat="1" applyFont="1" applyFill="1" applyBorder="1" applyAlignment="1"/>
    <xf numFmtId="184" fontId="9" fillId="0" borderId="8" xfId="8" applyNumberFormat="1" applyFont="1" applyFill="1" applyBorder="1" applyAlignment="1">
      <alignment horizontal="center" vertical="center"/>
    </xf>
    <xf numFmtId="176" fontId="8" fillId="0" borderId="8" xfId="8" applyNumberFormat="1" applyFont="1" applyFill="1" applyBorder="1" applyAlignment="1">
      <alignment horizontal="center"/>
    </xf>
    <xf numFmtId="184" fontId="8" fillId="0" borderId="8" xfId="8" applyNumberFormat="1" applyFont="1" applyFill="1" applyBorder="1" applyAlignment="1">
      <alignment horizontal="center" vertical="center"/>
    </xf>
    <xf numFmtId="185" fontId="8" fillId="0" borderId="6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 applyProtection="1">
      <alignment horizontal="left" vertical="center"/>
    </xf>
    <xf numFmtId="176" fontId="9" fillId="0" borderId="11" xfId="8" applyNumberFormat="1" applyFont="1" applyFill="1" applyBorder="1" applyAlignment="1"/>
    <xf numFmtId="184" fontId="8" fillId="0" borderId="11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 applyProtection="1">
      <alignment horizontal="center" vertical="center"/>
    </xf>
    <xf numFmtId="184" fontId="8" fillId="0" borderId="11" xfId="8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/>
    </xf>
    <xf numFmtId="9" fontId="8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184" fontId="8" fillId="0" borderId="18" xfId="0" applyNumberFormat="1" applyFont="1" applyFill="1" applyBorder="1" applyAlignment="1" applyProtection="1">
      <alignment horizontal="center" vertical="center"/>
    </xf>
    <xf numFmtId="9" fontId="35" fillId="0" borderId="18" xfId="0" applyNumberFormat="1" applyFont="1" applyBorder="1" applyAlignment="1">
      <alignment horizontal="center" vertical="center" wrapText="1"/>
    </xf>
    <xf numFmtId="9" fontId="35" fillId="0" borderId="23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177" fontId="8" fillId="0" borderId="7" xfId="0" applyNumberFormat="1" applyFont="1" applyFill="1" applyBorder="1" applyAlignment="1" applyProtection="1">
      <alignment vertical="center"/>
    </xf>
    <xf numFmtId="9" fontId="35" fillId="0" borderId="8" xfId="0" applyNumberFormat="1" applyFont="1" applyBorder="1" applyAlignment="1">
      <alignment horizontal="center" vertical="center" wrapText="1"/>
    </xf>
    <xf numFmtId="9" fontId="35" fillId="0" borderId="9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 applyProtection="1">
      <alignment vertical="center"/>
    </xf>
    <xf numFmtId="184" fontId="8" fillId="0" borderId="11" xfId="0" applyNumberFormat="1" applyFont="1" applyFill="1" applyBorder="1" applyAlignment="1" applyProtection="1">
      <alignment horizontal="center" vertical="center"/>
    </xf>
    <xf numFmtId="9" fontId="35" fillId="0" borderId="11" xfId="0" applyNumberFormat="1" applyFont="1" applyBorder="1" applyAlignment="1">
      <alignment horizontal="center" vertical="center" wrapText="1"/>
    </xf>
    <xf numFmtId="9" fontId="35" fillId="0" borderId="12" xfId="0" applyNumberFormat="1" applyFont="1" applyBorder="1" applyAlignment="1">
      <alignment horizontal="center" vertical="center" wrapText="1"/>
    </xf>
    <xf numFmtId="0" fontId="36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8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39" fillId="0" borderId="31" xfId="0" applyFont="1" applyBorder="1">
      <alignment vertical="center"/>
    </xf>
    <xf numFmtId="0" fontId="38" fillId="0" borderId="31" xfId="0" applyFont="1" applyBorder="1">
      <alignment vertical="center"/>
    </xf>
    <xf numFmtId="0" fontId="0" fillId="0" borderId="32" xfId="0" applyFont="1" applyBorder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57" fontId="41" fillId="0" borderId="0" xfId="0" applyNumberFormat="1" applyFont="1" applyAlignment="1">
      <alignment horizontal="center" vertical="center"/>
    </xf>
    <xf numFmtId="57" fontId="4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3232" xfId="49"/>
    <cellStyle name="常规 2" xfId="50"/>
    <cellStyle name="常规 20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M34"/>
  <sheetViews>
    <sheetView tabSelected="1" workbookViewId="0">
      <selection activeCell="A12" sqref="$A12:$XFD12"/>
    </sheetView>
  </sheetViews>
  <sheetFormatPr defaultColWidth="9" defaultRowHeight="13.5"/>
  <cols>
    <col min="1" max="2" width="4" customWidth="1"/>
    <col min="5" max="5" width="15.75"/>
    <col min="7" max="7" width="15.75"/>
  </cols>
  <sheetData>
    <row r="5" ht="34" customHeight="1" spans="3:13">
      <c r="C5" s="357" t="s">
        <v>0</v>
      </c>
      <c r="D5" s="357"/>
      <c r="E5" s="357"/>
      <c r="F5" s="357"/>
      <c r="G5" s="357"/>
      <c r="H5" s="357"/>
      <c r="I5" s="357"/>
      <c r="J5" s="363"/>
      <c r="K5" s="363"/>
      <c r="L5" s="363"/>
      <c r="M5" s="363"/>
    </row>
    <row r="6" ht="34" customHeight="1" spans="3:13">
      <c r="C6" s="357" t="s">
        <v>1</v>
      </c>
      <c r="D6" s="357"/>
      <c r="E6" s="357"/>
      <c r="F6" s="357"/>
      <c r="G6" s="357"/>
      <c r="H6" s="357"/>
      <c r="I6" s="357"/>
      <c r="J6" s="363"/>
      <c r="K6" s="363"/>
      <c r="L6" s="363"/>
      <c r="M6" s="363"/>
    </row>
    <row r="21" ht="27" customHeight="1" spans="5:10">
      <c r="E21" s="358" t="s">
        <v>2</v>
      </c>
      <c r="F21" s="358"/>
      <c r="G21" s="358"/>
      <c r="H21" s="359"/>
      <c r="I21" s="359"/>
      <c r="J21" s="359"/>
    </row>
    <row r="22" ht="27" customHeight="1" spans="5:10">
      <c r="E22" s="360">
        <v>43709</v>
      </c>
      <c r="F22" s="360"/>
      <c r="G22" s="360"/>
      <c r="H22" s="361"/>
      <c r="I22" s="361"/>
      <c r="J22" s="361"/>
    </row>
    <row r="34" spans="6:6">
      <c r="F34" s="362"/>
    </row>
  </sheetData>
  <mergeCells count="4">
    <mergeCell ref="C5:I5"/>
    <mergeCell ref="C6:I6"/>
    <mergeCell ref="E21:G21"/>
    <mergeCell ref="E22:G2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A1" sqref="$A1:$XFD1048576"/>
    </sheetView>
  </sheetViews>
  <sheetFormatPr defaultColWidth="9" defaultRowHeight="12" outlineLevelCol="3"/>
  <cols>
    <col min="1" max="1" width="37.75" style="125" customWidth="1"/>
    <col min="2" max="2" width="17.25" style="125" customWidth="1"/>
    <col min="3" max="3" width="40.375" style="125" customWidth="1"/>
    <col min="4" max="4" width="18.375" style="125" customWidth="1"/>
    <col min="5" max="16384" width="9" style="125"/>
  </cols>
  <sheetData>
    <row r="1" ht="20.1" customHeight="1" spans="1:4">
      <c r="A1" s="126" t="s">
        <v>493</v>
      </c>
      <c r="B1" s="127"/>
      <c r="C1" s="127"/>
      <c r="D1" s="127"/>
    </row>
    <row r="2" ht="20.1" customHeight="1" spans="1:4">
      <c r="A2" s="128" t="s">
        <v>494</v>
      </c>
      <c r="B2" s="128"/>
      <c r="C2" s="128"/>
      <c r="D2" s="128"/>
    </row>
    <row r="3" ht="20.1" customHeight="1" spans="1:4">
      <c r="A3" s="127"/>
      <c r="B3" s="127"/>
      <c r="C3" s="127"/>
      <c r="D3" s="127" t="s">
        <v>24</v>
      </c>
    </row>
    <row r="4" ht="18" customHeight="1" spans="1:4">
      <c r="A4" s="129" t="s">
        <v>62</v>
      </c>
      <c r="B4" s="130" t="s">
        <v>68</v>
      </c>
      <c r="C4" s="130" t="s">
        <v>62</v>
      </c>
      <c r="D4" s="131" t="s">
        <v>68</v>
      </c>
    </row>
    <row r="5" ht="18" customHeight="1" spans="1:4">
      <c r="A5" s="132" t="s">
        <v>495</v>
      </c>
      <c r="B5" s="133">
        <v>250</v>
      </c>
      <c r="C5" s="134" t="s">
        <v>496</v>
      </c>
      <c r="D5" s="135">
        <v>20173</v>
      </c>
    </row>
    <row r="6" ht="18" customHeight="1" spans="1:4">
      <c r="A6" s="136" t="s">
        <v>449</v>
      </c>
      <c r="B6" s="137"/>
      <c r="C6" s="138" t="s">
        <v>497</v>
      </c>
      <c r="D6" s="139"/>
    </row>
    <row r="7" ht="18" customHeight="1" spans="1:4">
      <c r="A7" s="140" t="s">
        <v>450</v>
      </c>
      <c r="B7" s="141"/>
      <c r="C7" s="142" t="s">
        <v>498</v>
      </c>
      <c r="D7" s="143"/>
    </row>
    <row r="8" ht="18" customHeight="1" spans="1:4">
      <c r="A8" s="140" t="s">
        <v>499</v>
      </c>
      <c r="B8" s="141"/>
      <c r="C8" s="142" t="s">
        <v>500</v>
      </c>
      <c r="D8" s="143"/>
    </row>
    <row r="9" ht="18" customHeight="1" spans="1:4">
      <c r="A9" s="140" t="s">
        <v>501</v>
      </c>
      <c r="B9" s="141"/>
      <c r="C9" s="142" t="s">
        <v>502</v>
      </c>
      <c r="D9" s="143"/>
    </row>
    <row r="10" ht="18" customHeight="1" spans="1:4">
      <c r="A10" s="140" t="s">
        <v>503</v>
      </c>
      <c r="B10" s="141"/>
      <c r="C10" s="142" t="s">
        <v>504</v>
      </c>
      <c r="D10" s="143"/>
    </row>
    <row r="11" ht="18" customHeight="1" spans="1:4">
      <c r="A11" s="140" t="s">
        <v>505</v>
      </c>
      <c r="B11" s="141"/>
      <c r="C11" s="142" t="s">
        <v>506</v>
      </c>
      <c r="D11" s="143"/>
    </row>
    <row r="12" ht="18" customHeight="1" spans="1:4">
      <c r="A12" s="140" t="s">
        <v>451</v>
      </c>
      <c r="B12" s="141"/>
      <c r="C12" s="142" t="s">
        <v>507</v>
      </c>
      <c r="D12" s="143"/>
    </row>
    <row r="13" ht="18" customHeight="1" spans="1:4">
      <c r="A13" s="144" t="s">
        <v>452</v>
      </c>
      <c r="B13" s="141"/>
      <c r="C13" s="145" t="s">
        <v>508</v>
      </c>
      <c r="D13" s="143"/>
    </row>
    <row r="14" ht="18" customHeight="1" spans="1:4">
      <c r="A14" s="144" t="s">
        <v>453</v>
      </c>
      <c r="B14" s="141"/>
      <c r="C14" s="145" t="s">
        <v>509</v>
      </c>
      <c r="D14" s="143">
        <v>20173</v>
      </c>
    </row>
    <row r="15" ht="18" customHeight="1" spans="1:4">
      <c r="A15" s="144" t="s">
        <v>454</v>
      </c>
      <c r="B15" s="146">
        <v>250</v>
      </c>
      <c r="C15" s="145" t="s">
        <v>510</v>
      </c>
      <c r="D15" s="143"/>
    </row>
    <row r="16" ht="18" customHeight="1" spans="1:4">
      <c r="A16" s="144" t="s">
        <v>455</v>
      </c>
      <c r="B16" s="146"/>
      <c r="C16" s="145" t="s">
        <v>511</v>
      </c>
      <c r="D16" s="143"/>
    </row>
    <row r="17" ht="18" customHeight="1" spans="1:4">
      <c r="A17" s="144" t="s">
        <v>512</v>
      </c>
      <c r="B17" s="146"/>
      <c r="C17" s="145" t="s">
        <v>513</v>
      </c>
      <c r="D17" s="143"/>
    </row>
    <row r="18" ht="18" customHeight="1" spans="1:4">
      <c r="A18" s="144" t="s">
        <v>514</v>
      </c>
      <c r="B18" s="146"/>
      <c r="C18" s="145" t="s">
        <v>515</v>
      </c>
      <c r="D18" s="143"/>
    </row>
    <row r="19" ht="18" customHeight="1" spans="1:4">
      <c r="A19" s="144" t="s">
        <v>516</v>
      </c>
      <c r="B19" s="146"/>
      <c r="C19" s="145" t="s">
        <v>516</v>
      </c>
      <c r="D19" s="143"/>
    </row>
    <row r="20" ht="18" customHeight="1" spans="1:4">
      <c r="A20" s="147" t="s">
        <v>517</v>
      </c>
      <c r="B20" s="148"/>
      <c r="C20" s="149" t="s">
        <v>518</v>
      </c>
      <c r="D20" s="150"/>
    </row>
    <row r="21" ht="20.1" customHeight="1"/>
  </sheetData>
  <mergeCells count="1">
    <mergeCell ref="A2:D2"/>
  </mergeCells>
  <printOptions horizontalCentered="1"/>
  <pageMargins left="0.708333333333333" right="0.511805555555556" top="0.590277777777778" bottom="0.590277777777778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10"/>
  <sheetViews>
    <sheetView workbookViewId="0">
      <selection activeCell="A1" sqref="$A1:$XFD1048576"/>
    </sheetView>
  </sheetViews>
  <sheetFormatPr defaultColWidth="9" defaultRowHeight="13.5" outlineLevelCol="3"/>
  <cols>
    <col min="1" max="1" width="40" style="1" customWidth="1"/>
    <col min="2" max="2" width="18.875" style="1" customWidth="1"/>
    <col min="3" max="3" width="39.5" style="1" customWidth="1"/>
    <col min="4" max="4" width="22.5" style="1" customWidth="1"/>
    <col min="5" max="16384" width="9" style="1"/>
  </cols>
  <sheetData>
    <row r="1" ht="28.5" customHeight="1" spans="1:4">
      <c r="A1" s="2" t="s">
        <v>519</v>
      </c>
      <c r="B1" s="109"/>
      <c r="C1" s="109"/>
      <c r="D1" s="109"/>
    </row>
    <row r="2" ht="24.95" customHeight="1" spans="1:4">
      <c r="A2" s="5" t="s">
        <v>520</v>
      </c>
      <c r="B2" s="5"/>
      <c r="C2" s="5"/>
      <c r="D2" s="5"/>
    </row>
    <row r="3" ht="36" customHeight="1" spans="1:4">
      <c r="A3" s="109"/>
      <c r="B3" s="110"/>
      <c r="C3" s="110"/>
      <c r="D3" s="111" t="s">
        <v>413</v>
      </c>
    </row>
    <row r="4" ht="30" customHeight="1" spans="1:4">
      <c r="A4" s="112" t="s">
        <v>414</v>
      </c>
      <c r="B4" s="113">
        <f>B5+B7+B9+B6</f>
        <v>320924</v>
      </c>
      <c r="C4" s="114" t="s">
        <v>415</v>
      </c>
      <c r="D4" s="115">
        <f>D5+D6+D7+D8+D9</f>
        <v>320924</v>
      </c>
    </row>
    <row r="5" ht="30" customHeight="1" spans="1:4">
      <c r="A5" s="116" t="s">
        <v>416</v>
      </c>
      <c r="B5" s="117">
        <v>219221</v>
      </c>
      <c r="C5" s="118" t="s">
        <v>521</v>
      </c>
      <c r="D5" s="20">
        <v>227097</v>
      </c>
    </row>
    <row r="6" ht="30" customHeight="1" spans="1:4">
      <c r="A6" s="119" t="s">
        <v>418</v>
      </c>
      <c r="B6" s="23">
        <v>250</v>
      </c>
      <c r="C6" s="120" t="s">
        <v>522</v>
      </c>
      <c r="D6" s="22">
        <v>20173</v>
      </c>
    </row>
    <row r="7" ht="30" customHeight="1" spans="1:4">
      <c r="A7" s="119" t="s">
        <v>426</v>
      </c>
      <c r="B7" s="21">
        <v>93446</v>
      </c>
      <c r="C7" s="120" t="s">
        <v>523</v>
      </c>
      <c r="D7" s="24">
        <v>60446</v>
      </c>
    </row>
    <row r="8" ht="30" customHeight="1" spans="1:4">
      <c r="A8" s="119" t="s">
        <v>524</v>
      </c>
      <c r="B8" s="23">
        <v>93446</v>
      </c>
      <c r="C8" s="120" t="s">
        <v>525</v>
      </c>
      <c r="D8" s="22">
        <v>5021</v>
      </c>
    </row>
    <row r="9" ht="30" customHeight="1" spans="1:4">
      <c r="A9" s="121" t="s">
        <v>526</v>
      </c>
      <c r="B9" s="25">
        <v>8007</v>
      </c>
      <c r="C9" s="122" t="s">
        <v>527</v>
      </c>
      <c r="D9" s="123">
        <v>8187</v>
      </c>
    </row>
    <row r="10" spans="4:4">
      <c r="D10" s="124"/>
    </row>
  </sheetData>
  <mergeCells count="1">
    <mergeCell ref="A2:D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  <ignoredErrors>
    <ignoredError sqref="D4:D9 B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J26"/>
  <sheetViews>
    <sheetView workbookViewId="0">
      <selection activeCell="A1" sqref="$A1:$XFD1048576"/>
    </sheetView>
  </sheetViews>
  <sheetFormatPr defaultColWidth="9" defaultRowHeight="15.75"/>
  <cols>
    <col min="1" max="1" width="27.25" style="27" customWidth="1"/>
    <col min="2" max="4" width="12.75" style="27" customWidth="1"/>
    <col min="5" max="5" width="15.5" style="27" customWidth="1"/>
    <col min="6" max="6" width="29.875" style="27" customWidth="1"/>
    <col min="7" max="9" width="14.625" style="27" customWidth="1"/>
    <col min="10" max="10" width="15.75" style="27" customWidth="1"/>
    <col min="11" max="16384" width="9" style="27"/>
  </cols>
  <sheetData>
    <row r="1" ht="27.95" customHeight="1" spans="1:10">
      <c r="A1" s="75" t="s">
        <v>528</v>
      </c>
      <c r="B1" s="76"/>
      <c r="C1" s="76"/>
      <c r="D1" s="76"/>
      <c r="E1" s="76"/>
      <c r="F1" s="76"/>
      <c r="G1" s="76"/>
      <c r="H1" s="76"/>
      <c r="I1" s="76"/>
      <c r="J1" s="76"/>
    </row>
    <row r="2" ht="27.95" customHeight="1" spans="1:10">
      <c r="A2" s="77" t="s">
        <v>529</v>
      </c>
      <c r="B2" s="77"/>
      <c r="C2" s="77"/>
      <c r="D2" s="77"/>
      <c r="E2" s="77"/>
      <c r="F2" s="77"/>
      <c r="G2" s="77"/>
      <c r="H2" s="77"/>
      <c r="I2" s="77"/>
      <c r="J2" s="77"/>
    </row>
    <row r="3" ht="27.95" customHeight="1" spans="1:10">
      <c r="A3" s="78"/>
      <c r="B3" s="78"/>
      <c r="C3" s="78"/>
      <c r="D3" s="78"/>
      <c r="E3" s="78"/>
      <c r="F3" s="78"/>
      <c r="G3" s="78"/>
      <c r="H3" s="78"/>
      <c r="I3" s="78"/>
      <c r="J3" s="102" t="s">
        <v>24</v>
      </c>
    </row>
    <row r="4" ht="27.95" customHeight="1" spans="1:10">
      <c r="A4" s="29" t="s">
        <v>530</v>
      </c>
      <c r="B4" s="30"/>
      <c r="C4" s="30"/>
      <c r="D4" s="30"/>
      <c r="E4" s="31"/>
      <c r="F4" s="79" t="s">
        <v>531</v>
      </c>
      <c r="G4" s="79"/>
      <c r="H4" s="79"/>
      <c r="I4" s="79"/>
      <c r="J4" s="103"/>
    </row>
    <row r="5" ht="27.95" customHeight="1" spans="1:10">
      <c r="A5" s="80" t="s">
        <v>532</v>
      </c>
      <c r="B5" s="34" t="s">
        <v>533</v>
      </c>
      <c r="C5" s="34" t="s">
        <v>534</v>
      </c>
      <c r="D5" s="35" t="s">
        <v>535</v>
      </c>
      <c r="E5" s="35" t="s">
        <v>536</v>
      </c>
      <c r="F5" s="36" t="s">
        <v>532</v>
      </c>
      <c r="G5" s="36" t="s">
        <v>533</v>
      </c>
      <c r="H5" s="36" t="s">
        <v>534</v>
      </c>
      <c r="I5" s="63" t="s">
        <v>535</v>
      </c>
      <c r="J5" s="65" t="s">
        <v>537</v>
      </c>
    </row>
    <row r="6" ht="27.95" customHeight="1" spans="1:10">
      <c r="A6" s="81" t="s">
        <v>538</v>
      </c>
      <c r="B6" s="82"/>
      <c r="C6" s="82"/>
      <c r="D6" s="82"/>
      <c r="E6" s="82"/>
      <c r="F6" s="83" t="s">
        <v>539</v>
      </c>
      <c r="G6" s="84"/>
      <c r="H6" s="85"/>
      <c r="I6" s="66"/>
      <c r="J6" s="104"/>
    </row>
    <row r="7" ht="27.95" customHeight="1" spans="1:10">
      <c r="A7" s="86" t="s">
        <v>540</v>
      </c>
      <c r="B7" s="87"/>
      <c r="C7" s="87"/>
      <c r="D7" s="87"/>
      <c r="E7" s="87"/>
      <c r="F7" s="88" t="s">
        <v>541</v>
      </c>
      <c r="G7" s="89"/>
      <c r="H7" s="90"/>
      <c r="I7" s="68"/>
      <c r="J7" s="105"/>
    </row>
    <row r="8" ht="27.95" customHeight="1" spans="1:10">
      <c r="A8" s="86" t="s">
        <v>542</v>
      </c>
      <c r="B8" s="87"/>
      <c r="C8" s="87"/>
      <c r="D8" s="87"/>
      <c r="E8" s="87"/>
      <c r="F8" s="88" t="s">
        <v>543</v>
      </c>
      <c r="G8" s="89"/>
      <c r="H8" s="90"/>
      <c r="I8" s="68"/>
      <c r="J8" s="105"/>
    </row>
    <row r="9" ht="27.95" customHeight="1" spans="1:10">
      <c r="A9" s="86" t="s">
        <v>544</v>
      </c>
      <c r="B9" s="87"/>
      <c r="C9" s="87"/>
      <c r="D9" s="87"/>
      <c r="E9" s="87"/>
      <c r="F9" s="88" t="s">
        <v>545</v>
      </c>
      <c r="G9" s="89"/>
      <c r="H9" s="90"/>
      <c r="I9" s="68"/>
      <c r="J9" s="105"/>
    </row>
    <row r="10" ht="27.95" customHeight="1" spans="1:10">
      <c r="A10" s="86" t="s">
        <v>546</v>
      </c>
      <c r="B10" s="87"/>
      <c r="C10" s="87"/>
      <c r="D10" s="87"/>
      <c r="E10" s="87"/>
      <c r="F10" s="88" t="s">
        <v>547</v>
      </c>
      <c r="G10" s="89"/>
      <c r="H10" s="90"/>
      <c r="I10" s="68"/>
      <c r="J10" s="105"/>
    </row>
    <row r="11" ht="27.95" customHeight="1" spans="1:10">
      <c r="A11" s="86" t="s">
        <v>548</v>
      </c>
      <c r="B11" s="87"/>
      <c r="C11" s="87"/>
      <c r="D11" s="87"/>
      <c r="E11" s="87"/>
      <c r="F11" s="88" t="s">
        <v>549</v>
      </c>
      <c r="G11" s="89"/>
      <c r="H11" s="90"/>
      <c r="I11" s="68"/>
      <c r="J11" s="105"/>
    </row>
    <row r="12" ht="27.95" customHeight="1" spans="1:10">
      <c r="A12" s="86" t="s">
        <v>550</v>
      </c>
      <c r="B12" s="87"/>
      <c r="C12" s="87"/>
      <c r="D12" s="87"/>
      <c r="E12" s="87"/>
      <c r="F12" s="91" t="s">
        <v>551</v>
      </c>
      <c r="G12" s="89"/>
      <c r="H12" s="90"/>
      <c r="I12" s="68"/>
      <c r="J12" s="105"/>
    </row>
    <row r="13" ht="27.95" customHeight="1" spans="1:10">
      <c r="A13" s="92" t="s">
        <v>552</v>
      </c>
      <c r="B13" s="87"/>
      <c r="C13" s="87"/>
      <c r="D13" s="87"/>
      <c r="E13" s="87"/>
      <c r="F13" s="88" t="s">
        <v>553</v>
      </c>
      <c r="G13" s="89"/>
      <c r="H13" s="90"/>
      <c r="I13" s="68"/>
      <c r="J13" s="105"/>
    </row>
    <row r="14" ht="27.95" customHeight="1" spans="1:10">
      <c r="A14" s="92" t="s">
        <v>554</v>
      </c>
      <c r="B14" s="87"/>
      <c r="C14" s="87"/>
      <c r="D14" s="87"/>
      <c r="E14" s="87"/>
      <c r="F14" s="88" t="s">
        <v>555</v>
      </c>
      <c r="G14" s="89"/>
      <c r="H14" s="90"/>
      <c r="I14" s="68"/>
      <c r="J14" s="105"/>
    </row>
    <row r="15" ht="24.95" customHeight="1" spans="1:10">
      <c r="A15" s="92" t="s">
        <v>556</v>
      </c>
      <c r="B15" s="87"/>
      <c r="C15" s="87"/>
      <c r="D15" s="87"/>
      <c r="E15" s="87"/>
      <c r="F15" s="91" t="s">
        <v>557</v>
      </c>
      <c r="G15" s="89"/>
      <c r="H15" s="90"/>
      <c r="I15" s="68"/>
      <c r="J15" s="105"/>
    </row>
    <row r="16" ht="24.95" customHeight="1" spans="1:10">
      <c r="A16" s="93"/>
      <c r="B16" s="87"/>
      <c r="C16" s="87"/>
      <c r="D16" s="87"/>
      <c r="E16" s="87"/>
      <c r="F16" s="88" t="s">
        <v>558</v>
      </c>
      <c r="G16" s="89"/>
      <c r="H16" s="90"/>
      <c r="I16" s="68"/>
      <c r="J16" s="105"/>
    </row>
    <row r="17" ht="24.95" customHeight="1" spans="1:10">
      <c r="A17" s="93"/>
      <c r="B17" s="87"/>
      <c r="C17" s="87"/>
      <c r="D17" s="87"/>
      <c r="E17" s="87"/>
      <c r="F17" s="88" t="s">
        <v>559</v>
      </c>
      <c r="G17" s="89"/>
      <c r="H17" s="90"/>
      <c r="I17" s="68"/>
      <c r="J17" s="105"/>
    </row>
    <row r="18" ht="24.95" customHeight="1" spans="1:10">
      <c r="A18" s="93"/>
      <c r="B18" s="87"/>
      <c r="C18" s="87"/>
      <c r="D18" s="87"/>
      <c r="E18" s="87"/>
      <c r="F18" s="91" t="s">
        <v>560</v>
      </c>
      <c r="G18" s="89"/>
      <c r="H18" s="90"/>
      <c r="I18" s="68"/>
      <c r="J18" s="105"/>
    </row>
    <row r="19" ht="24.95" customHeight="1" spans="1:10">
      <c r="A19" s="93"/>
      <c r="B19" s="87"/>
      <c r="C19" s="87"/>
      <c r="D19" s="87"/>
      <c r="E19" s="87"/>
      <c r="F19" s="88" t="s">
        <v>561</v>
      </c>
      <c r="G19" s="89"/>
      <c r="H19" s="90"/>
      <c r="I19" s="68"/>
      <c r="J19" s="105"/>
    </row>
    <row r="20" ht="24.95" customHeight="1" spans="1:10">
      <c r="A20" s="93"/>
      <c r="B20" s="87"/>
      <c r="C20" s="87"/>
      <c r="D20" s="87"/>
      <c r="E20" s="87"/>
      <c r="F20" s="91" t="s">
        <v>562</v>
      </c>
      <c r="G20" s="89"/>
      <c r="H20" s="90"/>
      <c r="I20" s="68"/>
      <c r="J20" s="105"/>
    </row>
    <row r="21" ht="24.95" customHeight="1" spans="1:10">
      <c r="A21" s="93"/>
      <c r="B21" s="87"/>
      <c r="C21" s="87"/>
      <c r="D21" s="87"/>
      <c r="E21" s="87"/>
      <c r="F21" s="94" t="s">
        <v>563</v>
      </c>
      <c r="G21" s="89"/>
      <c r="H21" s="90"/>
      <c r="I21" s="68"/>
      <c r="J21" s="105"/>
    </row>
    <row r="22" ht="24.95" customHeight="1" spans="1:10">
      <c r="A22" s="50" t="s">
        <v>564</v>
      </c>
      <c r="B22" s="87"/>
      <c r="C22" s="87"/>
      <c r="D22" s="87"/>
      <c r="E22" s="87"/>
      <c r="F22" s="53" t="s">
        <v>565</v>
      </c>
      <c r="G22" s="95"/>
      <c r="H22" s="95"/>
      <c r="I22" s="70"/>
      <c r="J22" s="106"/>
    </row>
    <row r="23" ht="24.95" customHeight="1" spans="1:10">
      <c r="A23" s="96" t="s">
        <v>566</v>
      </c>
      <c r="B23" s="87"/>
      <c r="C23" s="87"/>
      <c r="D23" s="87"/>
      <c r="E23" s="87"/>
      <c r="F23" s="97" t="s">
        <v>567</v>
      </c>
      <c r="G23" s="98"/>
      <c r="H23" s="42"/>
      <c r="I23" s="98"/>
      <c r="J23" s="107"/>
    </row>
    <row r="24" ht="24.95" customHeight="1" spans="1:10">
      <c r="A24" s="60" t="s">
        <v>568</v>
      </c>
      <c r="B24" s="99"/>
      <c r="C24" s="99"/>
      <c r="D24" s="99"/>
      <c r="E24" s="99"/>
      <c r="F24" s="63" t="s">
        <v>569</v>
      </c>
      <c r="G24" s="100"/>
      <c r="H24" s="62"/>
      <c r="I24" s="100"/>
      <c r="J24" s="108"/>
    </row>
    <row r="26" spans="3:3">
      <c r="C26" s="101"/>
    </row>
  </sheetData>
  <mergeCells count="3">
    <mergeCell ref="A2:J2"/>
    <mergeCell ref="A4:E4"/>
    <mergeCell ref="F4:J4"/>
  </mergeCells>
  <printOptions horizontalCentered="1"/>
  <pageMargins left="0.81875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J17"/>
  <sheetViews>
    <sheetView workbookViewId="0">
      <selection activeCell="A1" sqref="$A1:$XFD1048576"/>
    </sheetView>
  </sheetViews>
  <sheetFormatPr defaultColWidth="9" defaultRowHeight="15.75"/>
  <cols>
    <col min="1" max="1" width="37.875" style="27" customWidth="1"/>
    <col min="2" max="4" width="8.625" style="27" customWidth="1"/>
    <col min="5" max="5" width="15.125" style="27" customWidth="1"/>
    <col min="6" max="6" width="29.625" style="27" customWidth="1"/>
    <col min="7" max="9" width="9" style="27" customWidth="1"/>
    <col min="10" max="10" width="17.5" style="27" customWidth="1"/>
    <col min="11" max="16384" width="9" style="27"/>
  </cols>
  <sheetData>
    <row r="1" ht="18" customHeight="1" spans="1:10">
      <c r="A1" s="2" t="s">
        <v>570</v>
      </c>
      <c r="B1" s="28"/>
      <c r="C1" s="28"/>
      <c r="D1" s="28"/>
      <c r="E1" s="28"/>
      <c r="F1" s="28"/>
      <c r="G1" s="28"/>
      <c r="H1" s="28"/>
      <c r="I1" s="28"/>
      <c r="J1" s="28"/>
    </row>
    <row r="2" ht="18" customHeight="1" spans="1:10">
      <c r="A2" s="5" t="s">
        <v>571</v>
      </c>
      <c r="B2" s="5"/>
      <c r="C2" s="5"/>
      <c r="D2" s="5"/>
      <c r="E2" s="5"/>
      <c r="F2" s="5"/>
      <c r="G2" s="5"/>
      <c r="H2" s="5"/>
      <c r="I2" s="5"/>
      <c r="J2" s="5"/>
    </row>
    <row r="3" ht="18" customHeight="1" spans="10:10">
      <c r="J3" s="6" t="s">
        <v>24</v>
      </c>
    </row>
    <row r="4" ht="24" customHeight="1" spans="1:10">
      <c r="A4" s="29" t="s">
        <v>530</v>
      </c>
      <c r="B4" s="30"/>
      <c r="C4" s="30"/>
      <c r="D4" s="30"/>
      <c r="E4" s="31"/>
      <c r="F4" s="32" t="s">
        <v>531</v>
      </c>
      <c r="G4" s="30"/>
      <c r="H4" s="30"/>
      <c r="I4" s="30"/>
      <c r="J4" s="64"/>
    </row>
    <row r="5" ht="24" customHeight="1" spans="1:10">
      <c r="A5" s="33" t="s">
        <v>532</v>
      </c>
      <c r="B5" s="34" t="s">
        <v>533</v>
      </c>
      <c r="C5" s="34" t="s">
        <v>534</v>
      </c>
      <c r="D5" s="35" t="s">
        <v>535</v>
      </c>
      <c r="E5" s="35" t="s">
        <v>536</v>
      </c>
      <c r="F5" s="36" t="s">
        <v>532</v>
      </c>
      <c r="G5" s="36" t="s">
        <v>533</v>
      </c>
      <c r="H5" s="36" t="s">
        <v>534</v>
      </c>
      <c r="I5" s="63" t="s">
        <v>535</v>
      </c>
      <c r="J5" s="65" t="s">
        <v>537</v>
      </c>
    </row>
    <row r="6" ht="24" customHeight="1" spans="1:10">
      <c r="A6" s="37" t="s">
        <v>572</v>
      </c>
      <c r="B6" s="38"/>
      <c r="C6" s="38"/>
      <c r="D6" s="39"/>
      <c r="E6" s="39"/>
      <c r="F6" s="40" t="s">
        <v>573</v>
      </c>
      <c r="G6" s="38"/>
      <c r="H6" s="38"/>
      <c r="I6" s="66"/>
      <c r="J6" s="67"/>
    </row>
    <row r="7" ht="24" customHeight="1" spans="1:10">
      <c r="A7" s="41" t="s">
        <v>574</v>
      </c>
      <c r="B7" s="42"/>
      <c r="C7" s="43"/>
      <c r="D7" s="44"/>
      <c r="E7" s="44"/>
      <c r="F7" s="45" t="s">
        <v>575</v>
      </c>
      <c r="G7" s="45"/>
      <c r="H7" s="43"/>
      <c r="I7" s="68"/>
      <c r="J7" s="69"/>
    </row>
    <row r="8" ht="24" customHeight="1" spans="1:10">
      <c r="A8" s="41" t="s">
        <v>576</v>
      </c>
      <c r="B8" s="42"/>
      <c r="C8" s="43"/>
      <c r="D8" s="44"/>
      <c r="E8" s="44"/>
      <c r="F8" s="46" t="s">
        <v>577</v>
      </c>
      <c r="G8" s="45"/>
      <c r="H8" s="43"/>
      <c r="I8" s="68"/>
      <c r="J8" s="69"/>
    </row>
    <row r="9" ht="24" customHeight="1" spans="1:10">
      <c r="A9" s="41" t="s">
        <v>578</v>
      </c>
      <c r="B9" s="42"/>
      <c r="C9" s="43"/>
      <c r="D9" s="44"/>
      <c r="E9" s="44"/>
      <c r="F9" s="45" t="s">
        <v>579</v>
      </c>
      <c r="G9" s="43"/>
      <c r="H9" s="43"/>
      <c r="I9" s="68"/>
      <c r="J9" s="69"/>
    </row>
    <row r="10" ht="24" customHeight="1" spans="1:10">
      <c r="A10" s="41" t="s">
        <v>580</v>
      </c>
      <c r="B10" s="42"/>
      <c r="C10" s="43"/>
      <c r="D10" s="44"/>
      <c r="E10" s="44"/>
      <c r="F10" s="46" t="s">
        <v>581</v>
      </c>
      <c r="G10" s="43"/>
      <c r="H10" s="43"/>
      <c r="I10" s="68"/>
      <c r="J10" s="69"/>
    </row>
    <row r="11" ht="24" customHeight="1" spans="1:10">
      <c r="A11" s="41" t="s">
        <v>582</v>
      </c>
      <c r="B11" s="42"/>
      <c r="C11" s="42"/>
      <c r="D11" s="44"/>
      <c r="E11" s="44"/>
      <c r="F11" s="45" t="s">
        <v>583</v>
      </c>
      <c r="G11" s="43"/>
      <c r="H11" s="47"/>
      <c r="I11" s="68"/>
      <c r="J11" s="69"/>
    </row>
    <row r="12" ht="24" customHeight="1" spans="1:10">
      <c r="A12" s="41" t="s">
        <v>584</v>
      </c>
      <c r="B12" s="48"/>
      <c r="C12" s="42"/>
      <c r="D12" s="49"/>
      <c r="E12" s="49"/>
      <c r="F12" s="46"/>
      <c r="G12" s="46"/>
      <c r="H12" s="47"/>
      <c r="I12" s="70"/>
      <c r="J12" s="71"/>
    </row>
    <row r="13" ht="24" customHeight="1" spans="1:10">
      <c r="A13" s="50" t="s">
        <v>585</v>
      </c>
      <c r="B13" s="51"/>
      <c r="C13" s="51"/>
      <c r="D13" s="52"/>
      <c r="E13" s="52"/>
      <c r="F13" s="53" t="s">
        <v>586</v>
      </c>
      <c r="G13" s="54"/>
      <c r="H13" s="54"/>
      <c r="I13" s="70"/>
      <c r="J13" s="72"/>
    </row>
    <row r="14" ht="24" customHeight="1" spans="1:10">
      <c r="A14" s="55" t="s">
        <v>587</v>
      </c>
      <c r="B14" s="56"/>
      <c r="C14" s="54"/>
      <c r="D14" s="56"/>
      <c r="E14" s="56"/>
      <c r="F14" s="57" t="s">
        <v>588</v>
      </c>
      <c r="G14" s="56"/>
      <c r="H14" s="54"/>
      <c r="I14" s="56"/>
      <c r="J14" s="73"/>
    </row>
    <row r="15" ht="24" customHeight="1" spans="1:10">
      <c r="A15" s="58" t="s">
        <v>589</v>
      </c>
      <c r="B15" s="56"/>
      <c r="C15" s="43"/>
      <c r="D15" s="56"/>
      <c r="E15" s="56"/>
      <c r="F15" s="45" t="s">
        <v>590</v>
      </c>
      <c r="G15" s="56"/>
      <c r="H15" s="43"/>
      <c r="I15" s="56"/>
      <c r="J15" s="73"/>
    </row>
    <row r="16" ht="24" customHeight="1" spans="1:10">
      <c r="A16" s="59" t="s">
        <v>591</v>
      </c>
      <c r="B16" s="56"/>
      <c r="C16" s="43"/>
      <c r="D16" s="56"/>
      <c r="E16" s="56"/>
      <c r="F16" s="56"/>
      <c r="G16" s="56"/>
      <c r="H16" s="56"/>
      <c r="I16" s="56"/>
      <c r="J16" s="73"/>
    </row>
    <row r="17" ht="24" customHeight="1" spans="1:10">
      <c r="A17" s="60" t="s">
        <v>592</v>
      </c>
      <c r="B17" s="61"/>
      <c r="C17" s="62"/>
      <c r="D17" s="61"/>
      <c r="E17" s="61"/>
      <c r="F17" s="63" t="s">
        <v>593</v>
      </c>
      <c r="G17" s="61"/>
      <c r="H17" s="62"/>
      <c r="I17" s="61"/>
      <c r="J17" s="74"/>
    </row>
  </sheetData>
  <mergeCells count="3">
    <mergeCell ref="A2:J2"/>
    <mergeCell ref="A4:E4"/>
    <mergeCell ref="F4:J4"/>
  </mergeCells>
  <printOptions horizontalCentered="1"/>
  <pageMargins left="0.708333333333333" right="0.708333333333333" top="0.747916666666667" bottom="0.747916666666667" header="0.314583333333333" footer="0.314583333333333"/>
  <pageSetup paperSize="9" scale="87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1"/>
  <sheetViews>
    <sheetView workbookViewId="0">
      <selection activeCell="A1" sqref="$A1:$XFD1048576"/>
    </sheetView>
  </sheetViews>
  <sheetFormatPr defaultColWidth="9" defaultRowHeight="13.5" outlineLevelCol="2"/>
  <cols>
    <col min="1" max="1" width="70.25" style="1" customWidth="1"/>
    <col min="2" max="3" width="27.5" style="1" customWidth="1"/>
    <col min="4" max="16384" width="9" style="1"/>
  </cols>
  <sheetData>
    <row r="1" ht="25.5" customHeight="1" spans="1:3">
      <c r="A1" s="2" t="s">
        <v>594</v>
      </c>
      <c r="B1" s="3"/>
      <c r="C1" s="3"/>
    </row>
    <row r="2" ht="22.5" spans="1:3">
      <c r="A2" s="4" t="s">
        <v>595</v>
      </c>
      <c r="B2" s="5"/>
      <c r="C2" s="5"/>
    </row>
    <row r="3" ht="36" customHeight="1" spans="1:3">
      <c r="A3" s="3"/>
      <c r="B3" s="3"/>
      <c r="C3" s="6" t="s">
        <v>24</v>
      </c>
    </row>
    <row r="4" ht="39.95" customHeight="1" spans="1:3">
      <c r="A4" s="7" t="s">
        <v>596</v>
      </c>
      <c r="B4" s="8" t="s">
        <v>597</v>
      </c>
      <c r="C4" s="9" t="s">
        <v>446</v>
      </c>
    </row>
    <row r="5" ht="32.1" customHeight="1" spans="1:3">
      <c r="A5" s="10" t="s">
        <v>598</v>
      </c>
      <c r="B5" s="19"/>
      <c r="C5" s="20">
        <v>16200</v>
      </c>
    </row>
    <row r="6" ht="32.1" customHeight="1" spans="1:3">
      <c r="A6" s="13" t="s">
        <v>599</v>
      </c>
      <c r="B6" s="21">
        <v>58500</v>
      </c>
      <c r="C6" s="22"/>
    </row>
    <row r="7" ht="32.1" customHeight="1" spans="1:3">
      <c r="A7" s="13" t="s">
        <v>600</v>
      </c>
      <c r="B7" s="23"/>
      <c r="C7" s="22"/>
    </row>
    <row r="8" ht="32.1" customHeight="1" spans="1:3">
      <c r="A8" s="13" t="s">
        <v>601</v>
      </c>
      <c r="B8" s="21">
        <v>58500</v>
      </c>
      <c r="C8" s="22"/>
    </row>
    <row r="9" ht="32.1" customHeight="1" spans="1:3">
      <c r="A9" s="13" t="s">
        <v>602</v>
      </c>
      <c r="B9" s="23"/>
      <c r="C9" s="24">
        <v>2097</v>
      </c>
    </row>
    <row r="10" ht="32.1" customHeight="1" spans="1:3">
      <c r="A10" s="13" t="s">
        <v>603</v>
      </c>
      <c r="B10" s="23"/>
      <c r="C10" s="24">
        <v>597</v>
      </c>
    </row>
    <row r="11" ht="32.1" customHeight="1" spans="1:3">
      <c r="A11" s="16" t="s">
        <v>604</v>
      </c>
      <c r="B11" s="25"/>
      <c r="C11" s="26">
        <v>17430</v>
      </c>
    </row>
  </sheetData>
  <mergeCells count="1">
    <mergeCell ref="A2:C2"/>
  </mergeCells>
  <printOptions horizontalCentered="1"/>
  <pageMargins left="0.708333333333333" right="0.511805555555556" top="0.401388888888889" bottom="1.46041666666667" header="0.314583333333333" footer="0.314583333333333"/>
  <pageSetup paperSize="9" orientation="landscape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2"/>
  <sheetViews>
    <sheetView workbookViewId="0">
      <selection activeCell="A1" sqref="$A1:$XFD1048576"/>
    </sheetView>
  </sheetViews>
  <sheetFormatPr defaultColWidth="9" defaultRowHeight="13.5" outlineLevelCol="2"/>
  <cols>
    <col min="1" max="1" width="72.75" style="1" customWidth="1"/>
    <col min="2" max="3" width="29.625" style="1" customWidth="1"/>
    <col min="4" max="16384" width="9" style="1"/>
  </cols>
  <sheetData>
    <row r="1" ht="30.75" customHeight="1" spans="1:3">
      <c r="A1" s="2" t="s">
        <v>605</v>
      </c>
      <c r="B1" s="3"/>
      <c r="C1" s="3"/>
    </row>
    <row r="2" ht="22.5" spans="1:3">
      <c r="A2" s="4" t="s">
        <v>606</v>
      </c>
      <c r="B2" s="5"/>
      <c r="C2" s="5"/>
    </row>
    <row r="3" ht="25.5" customHeight="1" spans="1:3">
      <c r="A3" s="3"/>
      <c r="B3" s="3"/>
      <c r="C3" s="6" t="s">
        <v>24</v>
      </c>
    </row>
    <row r="4" ht="39.95" customHeight="1" spans="1:3">
      <c r="A4" s="7" t="s">
        <v>596</v>
      </c>
      <c r="B4" s="8" t="s">
        <v>597</v>
      </c>
      <c r="C4" s="9" t="s">
        <v>446</v>
      </c>
    </row>
    <row r="5" ht="32.1" customHeight="1" spans="1:3">
      <c r="A5" s="10" t="s">
        <v>607</v>
      </c>
      <c r="B5" s="11"/>
      <c r="C5" s="12">
        <v>685629</v>
      </c>
    </row>
    <row r="6" ht="32.1" customHeight="1" spans="1:3">
      <c r="A6" s="13" t="s">
        <v>608</v>
      </c>
      <c r="B6" s="14">
        <v>716000</v>
      </c>
      <c r="C6" s="15"/>
    </row>
    <row r="7" ht="32.1" customHeight="1" spans="1:3">
      <c r="A7" s="13" t="s">
        <v>600</v>
      </c>
      <c r="B7" s="14"/>
      <c r="C7" s="15"/>
    </row>
    <row r="8" ht="32.1" customHeight="1" spans="1:3">
      <c r="A8" s="13" t="s">
        <v>609</v>
      </c>
      <c r="B8" s="14">
        <v>716000</v>
      </c>
      <c r="C8" s="15"/>
    </row>
    <row r="9" ht="32.1" customHeight="1" spans="1:3">
      <c r="A9" s="13" t="s">
        <v>610</v>
      </c>
      <c r="B9" s="14"/>
      <c r="C9" s="15">
        <v>93446</v>
      </c>
    </row>
    <row r="10" ht="32.1" customHeight="1" spans="1:3">
      <c r="A10" s="13" t="s">
        <v>611</v>
      </c>
      <c r="B10" s="14"/>
      <c r="C10" s="15">
        <v>60446</v>
      </c>
    </row>
    <row r="11" ht="32.1" customHeight="1" spans="1:3">
      <c r="A11" s="13" t="s">
        <v>612</v>
      </c>
      <c r="B11" s="14"/>
      <c r="C11" s="15">
        <v>4533</v>
      </c>
    </row>
    <row r="12" ht="32.1" customHeight="1" spans="1:3">
      <c r="A12" s="16" t="s">
        <v>613</v>
      </c>
      <c r="B12" s="17"/>
      <c r="C12" s="18">
        <f>C5+C9-C10-C11</f>
        <v>714096</v>
      </c>
    </row>
  </sheetData>
  <mergeCells count="1">
    <mergeCell ref="A2:C2"/>
  </mergeCells>
  <printOptions horizontalCentered="1"/>
  <pageMargins left="0.759722222222222" right="0.511805555555556" top="0.590277777777778" bottom="0.5902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topLeftCell="A10" workbookViewId="0">
      <selection activeCell="A5" sqref="A5"/>
    </sheetView>
  </sheetViews>
  <sheetFormatPr defaultColWidth="9" defaultRowHeight="13.5"/>
  <cols>
    <col min="1" max="1" width="125.25" customWidth="1"/>
  </cols>
  <sheetData>
    <row r="1" ht="22.5" spans="1:1">
      <c r="A1" s="350"/>
    </row>
    <row r="2" ht="48" customHeight="1" spans="1:1">
      <c r="A2" s="351" t="s">
        <v>3</v>
      </c>
    </row>
    <row r="3" ht="21" customHeight="1" spans="1:1">
      <c r="A3" s="352" t="s">
        <v>4</v>
      </c>
    </row>
    <row r="4" ht="21" customHeight="1" spans="1:1">
      <c r="A4" s="353" t="s">
        <v>5</v>
      </c>
    </row>
    <row r="5" ht="21" customHeight="1" spans="1:1">
      <c r="A5" s="353" t="s">
        <v>6</v>
      </c>
    </row>
    <row r="6" ht="21" customHeight="1" spans="1:1">
      <c r="A6" s="353" t="s">
        <v>7</v>
      </c>
    </row>
    <row r="7" ht="21" customHeight="1" spans="1:1">
      <c r="A7" s="354" t="s">
        <v>8</v>
      </c>
    </row>
    <row r="8" ht="21" customHeight="1" spans="1:1">
      <c r="A8" s="354" t="s">
        <v>9</v>
      </c>
    </row>
    <row r="9" ht="21" customHeight="1" spans="1:1">
      <c r="A9" s="355" t="s">
        <v>10</v>
      </c>
    </row>
    <row r="10" ht="21" customHeight="1" spans="1:1">
      <c r="A10" s="353" t="s">
        <v>11</v>
      </c>
    </row>
    <row r="11" ht="21" customHeight="1" spans="1:1">
      <c r="A11" s="353" t="s">
        <v>12</v>
      </c>
    </row>
    <row r="12" ht="21" customHeight="1" spans="1:1">
      <c r="A12" s="353" t="s">
        <v>13</v>
      </c>
    </row>
    <row r="13" ht="21" customHeight="1" spans="1:1">
      <c r="A13" s="353" t="s">
        <v>14</v>
      </c>
    </row>
    <row r="14" ht="21" customHeight="1" spans="1:1">
      <c r="A14" s="355" t="s">
        <v>15</v>
      </c>
    </row>
    <row r="15" ht="21" customHeight="1" spans="1:1">
      <c r="A15" s="353" t="s">
        <v>16</v>
      </c>
    </row>
    <row r="16" ht="21" customHeight="1" spans="1:1">
      <c r="A16" s="355" t="s">
        <v>17</v>
      </c>
    </row>
    <row r="17" ht="21" customHeight="1" spans="1:1">
      <c r="A17" s="353" t="s">
        <v>18</v>
      </c>
    </row>
    <row r="18" ht="21" customHeight="1" spans="1:1">
      <c r="A18" s="355" t="s">
        <v>19</v>
      </c>
    </row>
    <row r="19" ht="21" customHeight="1" spans="1:1">
      <c r="A19" s="353" t="s">
        <v>20</v>
      </c>
    </row>
    <row r="20" ht="21" customHeight="1" spans="1:1">
      <c r="A20" s="356" t="s">
        <v>21</v>
      </c>
    </row>
  </sheetData>
  <printOptions horizontalCentered="1"/>
  <pageMargins left="0.751388888888889" right="0.751388888888889" top="0.641666666666667" bottom="0.909027777777778" header="0.511805555555556" footer="0.511805555555556"/>
  <pageSetup paperSize="9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G30"/>
  <sheetViews>
    <sheetView showZeros="0" zoomScale="85" zoomScaleNormal="85" workbookViewId="0">
      <selection activeCell="F3" sqref="F3:G3"/>
    </sheetView>
  </sheetViews>
  <sheetFormatPr defaultColWidth="9" defaultRowHeight="12.75" outlineLevelCol="6"/>
  <cols>
    <col min="1" max="1" width="31.325" style="324" customWidth="1"/>
    <col min="2" max="7" width="19.2583333333333" style="325" customWidth="1"/>
    <col min="8" max="8" width="17.25" style="326" customWidth="1"/>
    <col min="9" max="16384" width="9" style="326"/>
  </cols>
  <sheetData>
    <row r="1" s="3" customFormat="1" ht="21.75" customHeight="1" spans="1:7">
      <c r="A1" s="327" t="s">
        <v>22</v>
      </c>
      <c r="B1" s="328"/>
      <c r="C1" s="328"/>
      <c r="D1" s="328"/>
      <c r="E1" s="328"/>
      <c r="F1" s="328"/>
      <c r="G1" s="328"/>
    </row>
    <row r="2" s="3" customFormat="1" ht="25.5" customHeight="1" spans="1:7">
      <c r="A2" s="5" t="s">
        <v>23</v>
      </c>
      <c r="B2" s="5"/>
      <c r="C2" s="5"/>
      <c r="D2" s="5"/>
      <c r="E2" s="5"/>
      <c r="F2" s="5"/>
      <c r="G2" s="5"/>
    </row>
    <row r="3" s="3" customFormat="1" ht="17.1" customHeight="1" spans="1:7">
      <c r="A3" s="329"/>
      <c r="B3" s="328"/>
      <c r="C3" s="328"/>
      <c r="D3" s="328"/>
      <c r="F3" s="330" t="s">
        <v>24</v>
      </c>
      <c r="G3" s="330"/>
    </row>
    <row r="4" ht="23" customHeight="1" spans="1:7">
      <c r="A4" s="331" t="s">
        <v>25</v>
      </c>
      <c r="B4" s="332" t="s">
        <v>26</v>
      </c>
      <c r="C4" s="332"/>
      <c r="D4" s="332"/>
      <c r="E4" s="332" t="s">
        <v>27</v>
      </c>
      <c r="F4" s="332" t="s">
        <v>28</v>
      </c>
      <c r="G4" s="333"/>
    </row>
    <row r="5" ht="24" customHeight="1" spans="1:7">
      <c r="A5" s="334"/>
      <c r="B5" s="335" t="s">
        <v>29</v>
      </c>
      <c r="C5" s="335" t="s">
        <v>30</v>
      </c>
      <c r="D5" s="335" t="s">
        <v>31</v>
      </c>
      <c r="E5" s="335"/>
      <c r="F5" s="335" t="s">
        <v>32</v>
      </c>
      <c r="G5" s="336" t="s">
        <v>33</v>
      </c>
    </row>
    <row r="6" ht="24" customHeight="1" spans="1:7">
      <c r="A6" s="337" t="s">
        <v>34</v>
      </c>
      <c r="B6" s="338">
        <f>SUM(B7:B20)</f>
        <v>44156</v>
      </c>
      <c r="C6" s="338">
        <f>SUM(C7:C20)</f>
        <v>44169</v>
      </c>
      <c r="D6" s="338">
        <f>SUM(D7:D20)</f>
        <v>44187</v>
      </c>
      <c r="E6" s="338">
        <f>SUM(E7:E20)</f>
        <v>13463</v>
      </c>
      <c r="F6" s="339">
        <f>IFERROR(D6/C6,"")</f>
        <v>1.00040752564015</v>
      </c>
      <c r="G6" s="340">
        <f>IFERROR(D6/E6,"")</f>
        <v>3.28210651414989</v>
      </c>
    </row>
    <row r="7" ht="24" customHeight="1" spans="1:7">
      <c r="A7" s="236" t="s">
        <v>35</v>
      </c>
      <c r="B7" s="305">
        <v>13721</v>
      </c>
      <c r="C7" s="305">
        <v>13721</v>
      </c>
      <c r="D7" s="305">
        <v>13871</v>
      </c>
      <c r="E7" s="305">
        <v>4222</v>
      </c>
      <c r="F7" s="341">
        <f>IFERROR(D7/C7,"")</f>
        <v>1.01093214780264</v>
      </c>
      <c r="G7" s="342">
        <f t="shared" ref="G7:G21" si="0">IFERROR(D7/E7,"")</f>
        <v>3.28540975840834</v>
      </c>
    </row>
    <row r="8" ht="24" customHeight="1" spans="1:7">
      <c r="A8" s="236" t="s">
        <v>36</v>
      </c>
      <c r="B8" s="305"/>
      <c r="C8" s="305">
        <v>11</v>
      </c>
      <c r="D8" s="305">
        <v>11</v>
      </c>
      <c r="E8" s="305">
        <v>-30</v>
      </c>
      <c r="F8" s="341">
        <f>IFERROR(D8/C8,"")</f>
        <v>1</v>
      </c>
      <c r="G8" s="342">
        <f t="shared" si="0"/>
        <v>-0.366666666666667</v>
      </c>
    </row>
    <row r="9" ht="24" customHeight="1" spans="1:7">
      <c r="A9" s="236" t="s">
        <v>37</v>
      </c>
      <c r="B9" s="305">
        <v>3025</v>
      </c>
      <c r="C9" s="305">
        <v>3025</v>
      </c>
      <c r="D9" s="305">
        <v>1967</v>
      </c>
      <c r="E9" s="305">
        <v>931</v>
      </c>
      <c r="F9" s="341">
        <f t="shared" ref="F9:F21" si="1">IFERROR(D9/C9,"")</f>
        <v>0.650247933884297</v>
      </c>
      <c r="G9" s="342">
        <f t="shared" si="0"/>
        <v>2.11278195488722</v>
      </c>
    </row>
    <row r="10" ht="24" customHeight="1" spans="1:7">
      <c r="A10" s="236" t="s">
        <v>38</v>
      </c>
      <c r="B10" s="305">
        <v>1229</v>
      </c>
      <c r="C10" s="305">
        <v>1229</v>
      </c>
      <c r="D10" s="305">
        <v>1623</v>
      </c>
      <c r="E10" s="305">
        <v>378</v>
      </c>
      <c r="F10" s="341">
        <f t="shared" si="1"/>
        <v>1.32058584214809</v>
      </c>
      <c r="G10" s="342">
        <f t="shared" si="0"/>
        <v>4.29365079365079</v>
      </c>
    </row>
    <row r="11" ht="24" customHeight="1" spans="1:7">
      <c r="A11" s="236" t="s">
        <v>39</v>
      </c>
      <c r="B11" s="305"/>
      <c r="C11" s="305">
        <v>1</v>
      </c>
      <c r="D11" s="305">
        <v>1</v>
      </c>
      <c r="E11" s="305"/>
      <c r="F11" s="341">
        <f t="shared" si="1"/>
        <v>1</v>
      </c>
      <c r="G11" s="342">
        <v>1</v>
      </c>
    </row>
    <row r="12" ht="24" customHeight="1" spans="1:7">
      <c r="A12" s="236" t="s">
        <v>40</v>
      </c>
      <c r="B12" s="305">
        <v>2811</v>
      </c>
      <c r="C12" s="305">
        <v>2811</v>
      </c>
      <c r="D12" s="305">
        <v>2851</v>
      </c>
      <c r="E12" s="305">
        <v>865</v>
      </c>
      <c r="F12" s="341">
        <f t="shared" si="1"/>
        <v>1.014229811455</v>
      </c>
      <c r="G12" s="342">
        <f t="shared" si="0"/>
        <v>3.29595375722543</v>
      </c>
    </row>
    <row r="13" ht="24" customHeight="1" spans="1:7">
      <c r="A13" s="236" t="s">
        <v>41</v>
      </c>
      <c r="B13" s="305">
        <v>3505</v>
      </c>
      <c r="C13" s="305">
        <v>3505</v>
      </c>
      <c r="D13" s="305">
        <v>6870</v>
      </c>
      <c r="E13" s="305">
        <v>1077</v>
      </c>
      <c r="F13" s="341">
        <f t="shared" si="1"/>
        <v>1.96005706134094</v>
      </c>
      <c r="G13" s="342">
        <f t="shared" si="0"/>
        <v>6.37883008356546</v>
      </c>
    </row>
    <row r="14" ht="24" customHeight="1" spans="1:7">
      <c r="A14" s="236" t="s">
        <v>42</v>
      </c>
      <c r="B14" s="305">
        <v>1884</v>
      </c>
      <c r="C14" s="305">
        <v>1884</v>
      </c>
      <c r="D14" s="305">
        <v>867</v>
      </c>
      <c r="E14" s="305">
        <v>579</v>
      </c>
      <c r="F14" s="341">
        <f t="shared" si="1"/>
        <v>0.460191082802548</v>
      </c>
      <c r="G14" s="342">
        <f t="shared" si="0"/>
        <v>1.49740932642487</v>
      </c>
    </row>
    <row r="15" ht="24" customHeight="1" spans="1:7">
      <c r="A15" s="236" t="s">
        <v>43</v>
      </c>
      <c r="B15" s="305">
        <v>3048</v>
      </c>
      <c r="C15" s="305">
        <v>3048</v>
      </c>
      <c r="D15" s="305">
        <v>1899</v>
      </c>
      <c r="E15" s="305">
        <v>939</v>
      </c>
      <c r="F15" s="341">
        <f t="shared" si="1"/>
        <v>0.623031496062992</v>
      </c>
      <c r="G15" s="342">
        <f t="shared" si="0"/>
        <v>2.0223642172524</v>
      </c>
    </row>
    <row r="16" ht="24" customHeight="1" spans="1:7">
      <c r="A16" s="236" t="s">
        <v>44</v>
      </c>
      <c r="B16" s="305">
        <v>220</v>
      </c>
      <c r="C16" s="305">
        <v>220</v>
      </c>
      <c r="D16" s="305">
        <v>1206</v>
      </c>
      <c r="E16" s="305">
        <v>68</v>
      </c>
      <c r="F16" s="341">
        <f t="shared" si="1"/>
        <v>5.48181818181818</v>
      </c>
      <c r="G16" s="342">
        <f t="shared" si="0"/>
        <v>17.7352941176471</v>
      </c>
    </row>
    <row r="17" ht="24" customHeight="1" spans="1:7">
      <c r="A17" s="236" t="s">
        <v>45</v>
      </c>
      <c r="B17" s="305">
        <v>32</v>
      </c>
      <c r="C17" s="305">
        <v>32</v>
      </c>
      <c r="D17" s="305">
        <v>10</v>
      </c>
      <c r="E17" s="305">
        <v>10</v>
      </c>
      <c r="F17" s="341">
        <f t="shared" si="1"/>
        <v>0.3125</v>
      </c>
      <c r="G17" s="342">
        <f t="shared" si="0"/>
        <v>1</v>
      </c>
    </row>
    <row r="18" ht="24" customHeight="1" spans="1:7">
      <c r="A18" s="236" t="s">
        <v>46</v>
      </c>
      <c r="B18" s="305">
        <v>10041</v>
      </c>
      <c r="C18" s="305">
        <v>10041</v>
      </c>
      <c r="D18" s="305">
        <v>5969</v>
      </c>
      <c r="E18" s="305">
        <v>2996</v>
      </c>
      <c r="F18" s="341">
        <f t="shared" si="1"/>
        <v>0.594462702918036</v>
      </c>
      <c r="G18" s="342">
        <f t="shared" si="0"/>
        <v>1.99232309746328</v>
      </c>
    </row>
    <row r="19" ht="24" customHeight="1" spans="1:7">
      <c r="A19" s="236" t="s">
        <v>47</v>
      </c>
      <c r="B19" s="305">
        <v>4640</v>
      </c>
      <c r="C19" s="305">
        <v>4640</v>
      </c>
      <c r="D19" s="305">
        <v>7041</v>
      </c>
      <c r="E19" s="305">
        <v>1428</v>
      </c>
      <c r="F19" s="341">
        <f t="shared" si="1"/>
        <v>1.51745689655172</v>
      </c>
      <c r="G19" s="342">
        <f t="shared" si="0"/>
        <v>4.93067226890756</v>
      </c>
    </row>
    <row r="20" ht="24" customHeight="1" spans="1:7">
      <c r="A20" s="236" t="s">
        <v>48</v>
      </c>
      <c r="B20" s="305"/>
      <c r="C20" s="305">
        <v>1</v>
      </c>
      <c r="D20" s="305">
        <v>1</v>
      </c>
      <c r="E20" s="305"/>
      <c r="F20" s="341">
        <f t="shared" si="1"/>
        <v>1</v>
      </c>
      <c r="G20" s="342">
        <v>1</v>
      </c>
    </row>
    <row r="21" ht="24" customHeight="1" spans="1:7">
      <c r="A21" s="236" t="s">
        <v>49</v>
      </c>
      <c r="B21" s="305"/>
      <c r="C21" s="305"/>
      <c r="D21" s="305"/>
      <c r="E21" s="305">
        <v>0</v>
      </c>
      <c r="F21" s="341" t="str">
        <f t="shared" si="1"/>
        <v/>
      </c>
      <c r="G21" s="342" t="str">
        <f t="shared" si="0"/>
        <v/>
      </c>
    </row>
    <row r="22" ht="24" customHeight="1" spans="1:7">
      <c r="A22" s="343" t="s">
        <v>50</v>
      </c>
      <c r="B22" s="300">
        <f>SUM(B23:B29)</f>
        <v>6814</v>
      </c>
      <c r="C22" s="300">
        <f>SUM(C23:C29)</f>
        <v>6814</v>
      </c>
      <c r="D22" s="300">
        <f>SUM(D23:D29)</f>
        <v>6833</v>
      </c>
      <c r="E22" s="300">
        <f>SUM(E23:E29)</f>
        <v>4063</v>
      </c>
      <c r="F22" s="344">
        <f t="shared" ref="F22:F30" si="2">IFERROR(D22/C22,"")</f>
        <v>1.00278837687115</v>
      </c>
      <c r="G22" s="345">
        <f t="shared" ref="G22:G30" si="3">IFERROR(D22/E22,"")</f>
        <v>1.68176224464681</v>
      </c>
    </row>
    <row r="23" ht="24" customHeight="1" spans="1:7">
      <c r="A23" s="236" t="s">
        <v>51</v>
      </c>
      <c r="B23" s="305">
        <v>3869</v>
      </c>
      <c r="C23" s="305">
        <v>3869</v>
      </c>
      <c r="D23" s="305">
        <v>4479</v>
      </c>
      <c r="E23" s="305">
        <v>1797</v>
      </c>
      <c r="F23" s="341">
        <f t="shared" si="2"/>
        <v>1.15766347893513</v>
      </c>
      <c r="G23" s="342">
        <f t="shared" si="3"/>
        <v>2.49248747913189</v>
      </c>
    </row>
    <row r="24" ht="24" customHeight="1" spans="1:7">
      <c r="A24" s="236" t="s">
        <v>52</v>
      </c>
      <c r="B24" s="305">
        <v>2071</v>
      </c>
      <c r="C24" s="305">
        <v>2071</v>
      </c>
      <c r="D24" s="305">
        <v>1292</v>
      </c>
      <c r="E24" s="305">
        <v>1593</v>
      </c>
      <c r="F24" s="341">
        <f t="shared" si="2"/>
        <v>0.623853211009174</v>
      </c>
      <c r="G24" s="342">
        <f t="shared" si="3"/>
        <v>0.811048336472065</v>
      </c>
    </row>
    <row r="25" ht="24" customHeight="1" spans="1:7">
      <c r="A25" s="236" t="s">
        <v>53</v>
      </c>
      <c r="B25" s="305">
        <v>220</v>
      </c>
      <c r="C25" s="305">
        <v>220</v>
      </c>
      <c r="D25" s="305">
        <v>445</v>
      </c>
      <c r="E25" s="305">
        <v>170</v>
      </c>
      <c r="F25" s="341">
        <f t="shared" si="2"/>
        <v>2.02272727272727</v>
      </c>
      <c r="G25" s="342">
        <f t="shared" si="3"/>
        <v>2.61764705882353</v>
      </c>
    </row>
    <row r="26" ht="24" customHeight="1" spans="1:7">
      <c r="A26" s="236" t="s">
        <v>54</v>
      </c>
      <c r="B26" s="305"/>
      <c r="C26" s="305"/>
      <c r="D26" s="305">
        <v>0</v>
      </c>
      <c r="E26" s="305">
        <v>0</v>
      </c>
      <c r="F26" s="341" t="str">
        <f t="shared" si="2"/>
        <v/>
      </c>
      <c r="G26" s="342" t="str">
        <f t="shared" si="3"/>
        <v/>
      </c>
    </row>
    <row r="27" ht="24" customHeight="1" spans="1:7">
      <c r="A27" s="236" t="s">
        <v>55</v>
      </c>
      <c r="B27" s="305">
        <v>123</v>
      </c>
      <c r="C27" s="305">
        <v>123</v>
      </c>
      <c r="D27" s="305">
        <v>103</v>
      </c>
      <c r="E27" s="305">
        <v>95</v>
      </c>
      <c r="F27" s="341">
        <f t="shared" si="2"/>
        <v>0.83739837398374</v>
      </c>
      <c r="G27" s="342">
        <f t="shared" si="3"/>
        <v>1.08421052631579</v>
      </c>
    </row>
    <row r="28" ht="24" customHeight="1" spans="1:7">
      <c r="A28" s="236" t="s">
        <v>56</v>
      </c>
      <c r="B28" s="305">
        <v>531</v>
      </c>
      <c r="C28" s="305">
        <v>531</v>
      </c>
      <c r="D28" s="305">
        <v>514</v>
      </c>
      <c r="E28" s="305">
        <v>408</v>
      </c>
      <c r="F28" s="341">
        <f t="shared" si="2"/>
        <v>0.967984934086629</v>
      </c>
      <c r="G28" s="342">
        <f t="shared" si="3"/>
        <v>1.25980392156863</v>
      </c>
    </row>
    <row r="29" ht="24" customHeight="1" spans="1:7">
      <c r="A29" s="236" t="s">
        <v>57</v>
      </c>
      <c r="B29" s="305"/>
      <c r="C29" s="305"/>
      <c r="D29" s="305"/>
      <c r="E29" s="305"/>
      <c r="F29" s="341" t="str">
        <f t="shared" si="2"/>
        <v/>
      </c>
      <c r="G29" s="342" t="str">
        <f t="shared" si="3"/>
        <v/>
      </c>
    </row>
    <row r="30" ht="24" customHeight="1" spans="1:7">
      <c r="A30" s="346" t="s">
        <v>58</v>
      </c>
      <c r="B30" s="347">
        <f>B22+B6</f>
        <v>50970</v>
      </c>
      <c r="C30" s="347">
        <f>C22+C6</f>
        <v>50983</v>
      </c>
      <c r="D30" s="347">
        <f>D22+D6</f>
        <v>51020</v>
      </c>
      <c r="E30" s="347">
        <f>E22+E6</f>
        <v>17526</v>
      </c>
      <c r="F30" s="348">
        <f t="shared" si="2"/>
        <v>1.00072573210678</v>
      </c>
      <c r="G30" s="349">
        <f t="shared" si="3"/>
        <v>2.91110350336643</v>
      </c>
    </row>
  </sheetData>
  <mergeCells count="6">
    <mergeCell ref="A2:G2"/>
    <mergeCell ref="F3:G3"/>
    <mergeCell ref="B4:D4"/>
    <mergeCell ref="F4:G4"/>
    <mergeCell ref="A4:A5"/>
    <mergeCell ref="E4:E5"/>
  </mergeCells>
  <printOptions horizontalCentered="1"/>
  <pageMargins left="0.590277777777778" right="0.511805555555556" top="0.472222222222222" bottom="0.393055555555556" header="0.314583333333333" footer="0.314583333333333"/>
  <pageSetup paperSize="9" scale="74" orientation="landscape" horizontalDpi="600"/>
  <headerFooter/>
  <ignoredErrors>
    <ignoredError sqref="B22:D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191"/>
  <sheetViews>
    <sheetView showZeros="0" view="pageBreakPreview" zoomScaleNormal="100" zoomScaleSheetLayoutView="100" workbookViewId="0">
      <selection activeCell="F3" sqref="F3:G3"/>
    </sheetView>
  </sheetViews>
  <sheetFormatPr defaultColWidth="17.375" defaultRowHeight="13.5" outlineLevelCol="6"/>
  <cols>
    <col min="1" max="1" width="37" style="279" customWidth="1"/>
    <col min="2" max="2" width="16.125" style="280" customWidth="1"/>
    <col min="3" max="4" width="16.125" style="281" customWidth="1"/>
    <col min="5" max="5" width="16.125" style="282" customWidth="1"/>
    <col min="6" max="6" width="16.125" style="283" customWidth="1"/>
    <col min="7" max="7" width="16.125" style="279" customWidth="1"/>
    <col min="8" max="16384" width="17.375" style="1"/>
  </cols>
  <sheetData>
    <row r="1" s="109" customFormat="1" ht="15.75" spans="1:7">
      <c r="A1" s="2" t="s">
        <v>59</v>
      </c>
      <c r="B1" s="280"/>
      <c r="C1" s="281"/>
      <c r="D1" s="281"/>
      <c r="E1" s="282"/>
      <c r="F1" s="283"/>
      <c r="G1" s="279"/>
    </row>
    <row r="2" s="109" customFormat="1" ht="19" customHeight="1" spans="1:7">
      <c r="A2" s="4" t="s">
        <v>60</v>
      </c>
      <c r="B2" s="284"/>
      <c r="C2" s="284"/>
      <c r="D2" s="284"/>
      <c r="E2" s="285"/>
      <c r="F2" s="286"/>
      <c r="G2" s="5"/>
    </row>
    <row r="3" s="109" customFormat="1" ht="17" customHeight="1" spans="1:7">
      <c r="A3" s="229"/>
      <c r="B3" s="287"/>
      <c r="C3" s="287"/>
      <c r="D3" s="288"/>
      <c r="E3" s="282"/>
      <c r="F3" s="102" t="s">
        <v>61</v>
      </c>
      <c r="G3" s="102"/>
    </row>
    <row r="4" s="109" customFormat="1" ht="15" customHeight="1" spans="1:7">
      <c r="A4" s="156" t="s">
        <v>62</v>
      </c>
      <c r="B4" s="289" t="s">
        <v>63</v>
      </c>
      <c r="C4" s="289"/>
      <c r="D4" s="289"/>
      <c r="E4" s="290" t="s">
        <v>64</v>
      </c>
      <c r="F4" s="289" t="s">
        <v>65</v>
      </c>
      <c r="G4" s="291"/>
    </row>
    <row r="5" s="109" customFormat="1" ht="27" customHeight="1" spans="1:7">
      <c r="A5" s="161"/>
      <c r="B5" s="292" t="s">
        <v>66</v>
      </c>
      <c r="C5" s="292" t="s">
        <v>67</v>
      </c>
      <c r="D5" s="292" t="s">
        <v>68</v>
      </c>
      <c r="E5" s="293"/>
      <c r="F5" s="162" t="s">
        <v>69</v>
      </c>
      <c r="G5" s="192" t="s">
        <v>70</v>
      </c>
    </row>
    <row r="6" s="109" customFormat="1" ht="15" customHeight="1" spans="1:7">
      <c r="A6" s="294" t="s">
        <v>71</v>
      </c>
      <c r="B6" s="295">
        <v>47072</v>
      </c>
      <c r="C6" s="295">
        <v>61432</v>
      </c>
      <c r="D6" s="296">
        <v>50378</v>
      </c>
      <c r="E6" s="295">
        <v>49196</v>
      </c>
      <c r="F6" s="297">
        <f>D6/C6</f>
        <v>0.820061205886183</v>
      </c>
      <c r="G6" s="298">
        <f>D6/E6</f>
        <v>1.02402634360517</v>
      </c>
    </row>
    <row r="7" s="109" customFormat="1" ht="15" customHeight="1" spans="1:7">
      <c r="A7" s="299" t="s">
        <v>72</v>
      </c>
      <c r="B7" s="300">
        <v>11660</v>
      </c>
      <c r="C7" s="301">
        <f>D7</f>
        <v>9686</v>
      </c>
      <c r="D7" s="296">
        <v>9686</v>
      </c>
      <c r="E7" s="300">
        <v>6651</v>
      </c>
      <c r="F7" s="302">
        <f>D7/C7</f>
        <v>1</v>
      </c>
      <c r="G7" s="298">
        <f>D7/E7</f>
        <v>1.45632235754022</v>
      </c>
    </row>
    <row r="8" s="109" customFormat="1" ht="15" customHeight="1" spans="1:7">
      <c r="A8" s="299" t="s">
        <v>73</v>
      </c>
      <c r="B8" s="300">
        <v>3040</v>
      </c>
      <c r="C8" s="301">
        <f>D8</f>
        <v>9414</v>
      </c>
      <c r="D8" s="296">
        <v>9414</v>
      </c>
      <c r="E8" s="303">
        <v>6021</v>
      </c>
      <c r="F8" s="302">
        <f>D8/C8</f>
        <v>1</v>
      </c>
      <c r="G8" s="298">
        <f>D8/E8</f>
        <v>1.56352765321375</v>
      </c>
    </row>
    <row r="9" s="109" customFormat="1" ht="15" customHeight="1" spans="1:7">
      <c r="A9" s="304" t="s">
        <v>74</v>
      </c>
      <c r="B9" s="305"/>
      <c r="C9" s="306">
        <f>D9</f>
        <v>2394</v>
      </c>
      <c r="D9" s="307">
        <v>2394</v>
      </c>
      <c r="E9" s="308">
        <v>422</v>
      </c>
      <c r="F9" s="302">
        <f t="shared" ref="F9:F40" si="0">D9/C9</f>
        <v>1</v>
      </c>
      <c r="G9" s="298">
        <f>D9/E9</f>
        <v>5.67298578199052</v>
      </c>
    </row>
    <row r="10" s="109" customFormat="1" ht="15" customHeight="1" spans="1:7">
      <c r="A10" s="304" t="s">
        <v>75</v>
      </c>
      <c r="B10" s="300"/>
      <c r="C10" s="306">
        <f>D10</f>
        <v>6767</v>
      </c>
      <c r="D10" s="307">
        <v>6767</v>
      </c>
      <c r="E10" s="303">
        <v>5331</v>
      </c>
      <c r="F10" s="302">
        <f t="shared" si="0"/>
        <v>1</v>
      </c>
      <c r="G10" s="298">
        <f>D10/E10</f>
        <v>1.26936784843369</v>
      </c>
    </row>
    <row r="11" s="109" customFormat="1" ht="15" customHeight="1" spans="1:7">
      <c r="A11" s="304" t="s">
        <v>76</v>
      </c>
      <c r="B11" s="305"/>
      <c r="C11" s="306">
        <f>D11</f>
        <v>253</v>
      </c>
      <c r="D11" s="307">
        <v>253</v>
      </c>
      <c r="E11" s="308"/>
      <c r="F11" s="302">
        <f t="shared" si="0"/>
        <v>1</v>
      </c>
      <c r="G11" s="298">
        <v>1</v>
      </c>
    </row>
    <row r="12" s="109" customFormat="1" ht="15" customHeight="1" spans="1:7">
      <c r="A12" s="299" t="s">
        <v>77</v>
      </c>
      <c r="B12" s="300"/>
      <c r="C12" s="301">
        <f t="shared" ref="C12:C43" si="1">D12</f>
        <v>94</v>
      </c>
      <c r="D12" s="296">
        <v>94</v>
      </c>
      <c r="E12" s="303">
        <v>169</v>
      </c>
      <c r="F12" s="302">
        <f t="shared" si="0"/>
        <v>1</v>
      </c>
      <c r="G12" s="298">
        <f t="shared" ref="G12:G17" si="2">D12/E12</f>
        <v>0.556213017751479</v>
      </c>
    </row>
    <row r="13" s="109" customFormat="1" ht="15" customHeight="1" spans="1:7">
      <c r="A13" s="304" t="s">
        <v>78</v>
      </c>
      <c r="B13" s="300"/>
      <c r="C13" s="306">
        <f t="shared" si="1"/>
        <v>94</v>
      </c>
      <c r="D13" s="307">
        <v>94</v>
      </c>
      <c r="E13" s="303">
        <v>169</v>
      </c>
      <c r="F13" s="302">
        <f t="shared" si="0"/>
        <v>1</v>
      </c>
      <c r="G13" s="298">
        <f t="shared" si="2"/>
        <v>0.556213017751479</v>
      </c>
    </row>
    <row r="14" s="109" customFormat="1" ht="15" customHeight="1" spans="1:7">
      <c r="A14" s="299" t="s">
        <v>79</v>
      </c>
      <c r="B14" s="300">
        <v>249</v>
      </c>
      <c r="C14" s="301">
        <f t="shared" si="1"/>
        <v>1</v>
      </c>
      <c r="D14" s="296">
        <v>1</v>
      </c>
      <c r="E14" s="303">
        <v>1</v>
      </c>
      <c r="F14" s="302">
        <f t="shared" si="0"/>
        <v>1</v>
      </c>
      <c r="G14" s="298">
        <f t="shared" si="2"/>
        <v>1</v>
      </c>
    </row>
    <row r="15" s="109" customFormat="1" ht="15" customHeight="1" spans="1:7">
      <c r="A15" s="304" t="s">
        <v>80</v>
      </c>
      <c r="B15" s="305"/>
      <c r="C15" s="306">
        <f t="shared" si="1"/>
        <v>1</v>
      </c>
      <c r="D15" s="307">
        <v>1</v>
      </c>
      <c r="E15" s="308">
        <v>1</v>
      </c>
      <c r="F15" s="302">
        <f t="shared" si="0"/>
        <v>1</v>
      </c>
      <c r="G15" s="298">
        <f t="shared" si="2"/>
        <v>1</v>
      </c>
    </row>
    <row r="16" s="109" customFormat="1" ht="15" customHeight="1" spans="1:7">
      <c r="A16" s="299" t="s">
        <v>81</v>
      </c>
      <c r="B16" s="300">
        <v>205</v>
      </c>
      <c r="C16" s="301">
        <f t="shared" si="1"/>
        <v>174</v>
      </c>
      <c r="D16" s="296">
        <v>174</v>
      </c>
      <c r="E16" s="303">
        <v>117</v>
      </c>
      <c r="F16" s="302">
        <f t="shared" si="0"/>
        <v>1</v>
      </c>
      <c r="G16" s="298">
        <f t="shared" si="2"/>
        <v>1.48717948717949</v>
      </c>
    </row>
    <row r="17" s="109" customFormat="1" ht="15" customHeight="1" spans="1:7">
      <c r="A17" s="304" t="s">
        <v>74</v>
      </c>
      <c r="B17" s="300"/>
      <c r="C17" s="306">
        <f t="shared" si="1"/>
        <v>164</v>
      </c>
      <c r="D17" s="307">
        <v>164</v>
      </c>
      <c r="E17" s="308">
        <v>117</v>
      </c>
      <c r="F17" s="302">
        <f t="shared" si="0"/>
        <v>1</v>
      </c>
      <c r="G17" s="298">
        <f t="shared" si="2"/>
        <v>1.4017094017094</v>
      </c>
    </row>
    <row r="18" s="109" customFormat="1" ht="15" customHeight="1" spans="1:7">
      <c r="A18" s="304" t="s">
        <v>82</v>
      </c>
      <c r="B18" s="305"/>
      <c r="C18" s="306">
        <f t="shared" si="1"/>
        <v>10</v>
      </c>
      <c r="D18" s="307">
        <v>10</v>
      </c>
      <c r="E18" s="308"/>
      <c r="F18" s="302">
        <f t="shared" si="0"/>
        <v>1</v>
      </c>
      <c r="G18" s="298">
        <v>1</v>
      </c>
    </row>
    <row r="19" s="109" customFormat="1" ht="15" customHeight="1" spans="1:7">
      <c r="A19" s="299" t="s">
        <v>83</v>
      </c>
      <c r="B19" s="300"/>
      <c r="C19" s="306">
        <f t="shared" si="1"/>
        <v>3</v>
      </c>
      <c r="D19" s="296">
        <v>3</v>
      </c>
      <c r="E19" s="303"/>
      <c r="F19" s="302">
        <f t="shared" si="0"/>
        <v>1</v>
      </c>
      <c r="G19" s="298">
        <v>1</v>
      </c>
    </row>
    <row r="20" s="109" customFormat="1" ht="15" customHeight="1" spans="1:7">
      <c r="A20" s="304" t="s">
        <v>84</v>
      </c>
      <c r="B20" s="305"/>
      <c r="C20" s="306">
        <f t="shared" si="1"/>
        <v>3</v>
      </c>
      <c r="D20" s="307">
        <v>3</v>
      </c>
      <c r="E20" s="308"/>
      <c r="F20" s="302">
        <f t="shared" si="0"/>
        <v>1</v>
      </c>
      <c r="G20" s="298">
        <v>1</v>
      </c>
    </row>
    <row r="21" s="109" customFormat="1" ht="15" customHeight="1" spans="1:7">
      <c r="A21" s="299" t="s">
        <v>85</v>
      </c>
      <c r="B21" s="300">
        <v>3279</v>
      </c>
      <c r="C21" s="301">
        <f t="shared" si="1"/>
        <v>4087</v>
      </c>
      <c r="D21" s="296">
        <v>4087</v>
      </c>
      <c r="E21" s="303">
        <v>1072</v>
      </c>
      <c r="F21" s="302">
        <f t="shared" si="0"/>
        <v>1</v>
      </c>
      <c r="G21" s="298">
        <f>D21/E21</f>
        <v>3.8125</v>
      </c>
    </row>
    <row r="22" s="109" customFormat="1" ht="15" customHeight="1" spans="1:7">
      <c r="A22" s="299" t="s">
        <v>86</v>
      </c>
      <c r="B22" s="300">
        <v>1178</v>
      </c>
      <c r="C22" s="301">
        <f t="shared" si="1"/>
        <v>2300</v>
      </c>
      <c r="D22" s="296">
        <v>2300</v>
      </c>
      <c r="E22" s="303">
        <v>743</v>
      </c>
      <c r="F22" s="302">
        <f t="shared" si="0"/>
        <v>1</v>
      </c>
      <c r="G22" s="298">
        <f>D22/E22</f>
        <v>3.09555854643338</v>
      </c>
    </row>
    <row r="23" s="109" customFormat="1" ht="15" customHeight="1" spans="1:7">
      <c r="A23" s="304" t="s">
        <v>87</v>
      </c>
      <c r="B23" s="300">
        <v>0</v>
      </c>
      <c r="C23" s="306">
        <f t="shared" si="1"/>
        <v>2300</v>
      </c>
      <c r="D23" s="307">
        <v>2300</v>
      </c>
      <c r="E23" s="308">
        <v>743</v>
      </c>
      <c r="F23" s="302">
        <f t="shared" si="0"/>
        <v>1</v>
      </c>
      <c r="G23" s="298">
        <f>D23/E23</f>
        <v>3.09555854643338</v>
      </c>
    </row>
    <row r="24" s="109" customFormat="1" ht="15" customHeight="1" spans="1:7">
      <c r="A24" s="299" t="s">
        <v>88</v>
      </c>
      <c r="B24" s="300">
        <v>2101</v>
      </c>
      <c r="C24" s="301">
        <f t="shared" si="1"/>
        <v>1780</v>
      </c>
      <c r="D24" s="296">
        <v>1780</v>
      </c>
      <c r="E24" s="303">
        <v>218</v>
      </c>
      <c r="F24" s="302">
        <f t="shared" si="0"/>
        <v>1</v>
      </c>
      <c r="G24" s="298">
        <f>D24/E24</f>
        <v>8.1651376146789</v>
      </c>
    </row>
    <row r="25" s="109" customFormat="1" ht="15" customHeight="1" spans="1:7">
      <c r="A25" s="304" t="s">
        <v>74</v>
      </c>
      <c r="B25" s="300">
        <v>0</v>
      </c>
      <c r="C25" s="306">
        <f t="shared" si="1"/>
        <v>1328</v>
      </c>
      <c r="D25" s="307">
        <v>1328</v>
      </c>
      <c r="E25" s="308">
        <v>148</v>
      </c>
      <c r="F25" s="302">
        <f t="shared" si="0"/>
        <v>1</v>
      </c>
      <c r="G25" s="298">
        <f t="shared" ref="G25:G31" si="3">D25/E25</f>
        <v>8.97297297297297</v>
      </c>
    </row>
    <row r="26" s="109" customFormat="1" ht="15" customHeight="1" spans="1:7">
      <c r="A26" s="304" t="s">
        <v>89</v>
      </c>
      <c r="B26" s="305"/>
      <c r="C26" s="306">
        <f t="shared" si="1"/>
        <v>90</v>
      </c>
      <c r="D26" s="307">
        <v>90</v>
      </c>
      <c r="E26" s="308">
        <v>20</v>
      </c>
      <c r="F26" s="302">
        <f t="shared" si="0"/>
        <v>1</v>
      </c>
      <c r="G26" s="298">
        <f t="shared" si="3"/>
        <v>4.5</v>
      </c>
    </row>
    <row r="27" s="109" customFormat="1" ht="15" customHeight="1" spans="1:7">
      <c r="A27" s="304" t="s">
        <v>90</v>
      </c>
      <c r="B27" s="300"/>
      <c r="C27" s="306">
        <f t="shared" si="1"/>
        <v>162</v>
      </c>
      <c r="D27" s="307">
        <v>162</v>
      </c>
      <c r="E27" s="308">
        <v>50</v>
      </c>
      <c r="F27" s="302">
        <f t="shared" si="0"/>
        <v>1</v>
      </c>
      <c r="G27" s="298">
        <f t="shared" si="3"/>
        <v>3.24</v>
      </c>
    </row>
    <row r="28" s="109" customFormat="1" ht="15" customHeight="1" spans="1:7">
      <c r="A28" s="304" t="s">
        <v>91</v>
      </c>
      <c r="B28" s="305"/>
      <c r="C28" s="306">
        <f t="shared" si="1"/>
        <v>6</v>
      </c>
      <c r="D28" s="307">
        <v>6</v>
      </c>
      <c r="E28" s="308"/>
      <c r="F28" s="302">
        <f t="shared" si="0"/>
        <v>1</v>
      </c>
      <c r="G28" s="298">
        <v>1</v>
      </c>
    </row>
    <row r="29" s="109" customFormat="1" ht="15" customHeight="1" spans="1:7">
      <c r="A29" s="304" t="s">
        <v>92</v>
      </c>
      <c r="B29" s="305"/>
      <c r="C29" s="306">
        <f t="shared" si="1"/>
        <v>122</v>
      </c>
      <c r="D29" s="307">
        <v>122</v>
      </c>
      <c r="E29" s="308"/>
      <c r="F29" s="302">
        <f t="shared" si="0"/>
        <v>1</v>
      </c>
      <c r="G29" s="298">
        <v>1</v>
      </c>
    </row>
    <row r="30" s="109" customFormat="1" ht="15" customHeight="1" spans="1:7">
      <c r="A30" s="304" t="s">
        <v>93</v>
      </c>
      <c r="B30" s="305"/>
      <c r="C30" s="306">
        <f t="shared" si="1"/>
        <v>17</v>
      </c>
      <c r="D30" s="307">
        <v>17</v>
      </c>
      <c r="E30" s="308"/>
      <c r="F30" s="302">
        <f t="shared" si="0"/>
        <v>1</v>
      </c>
      <c r="G30" s="298">
        <v>1</v>
      </c>
    </row>
    <row r="31" s="109" customFormat="1" ht="15" customHeight="1" spans="1:7">
      <c r="A31" s="304" t="s">
        <v>94</v>
      </c>
      <c r="B31" s="305"/>
      <c r="C31" s="306">
        <f t="shared" si="1"/>
        <v>55</v>
      </c>
      <c r="D31" s="307">
        <v>55</v>
      </c>
      <c r="E31" s="308"/>
      <c r="F31" s="302">
        <f t="shared" si="0"/>
        <v>1</v>
      </c>
      <c r="G31" s="298">
        <v>1</v>
      </c>
    </row>
    <row r="32" s="109" customFormat="1" ht="15" customHeight="1" spans="1:7">
      <c r="A32" s="299" t="s">
        <v>95</v>
      </c>
      <c r="B32" s="300"/>
      <c r="C32" s="301">
        <f t="shared" si="1"/>
        <v>7</v>
      </c>
      <c r="D32" s="296">
        <v>7</v>
      </c>
      <c r="E32" s="303">
        <v>111</v>
      </c>
      <c r="F32" s="302">
        <f t="shared" si="0"/>
        <v>1</v>
      </c>
      <c r="G32" s="298">
        <f t="shared" ref="G32:G41" si="4">D32/E32</f>
        <v>0.0630630630630631</v>
      </c>
    </row>
    <row r="33" s="109" customFormat="1" ht="15" customHeight="1" spans="1:7">
      <c r="A33" s="304" t="s">
        <v>96</v>
      </c>
      <c r="B33" s="300">
        <v>0</v>
      </c>
      <c r="C33" s="306">
        <f t="shared" si="1"/>
        <v>7</v>
      </c>
      <c r="D33" s="307">
        <v>7</v>
      </c>
      <c r="E33" s="308">
        <v>111</v>
      </c>
      <c r="F33" s="302">
        <f t="shared" si="0"/>
        <v>1</v>
      </c>
      <c r="G33" s="298">
        <f t="shared" si="4"/>
        <v>0.0630630630630631</v>
      </c>
    </row>
    <row r="34" s="109" customFormat="1" ht="15" customHeight="1" spans="1:7">
      <c r="A34" s="299" t="s">
        <v>97</v>
      </c>
      <c r="B34" s="300">
        <v>6846</v>
      </c>
      <c r="C34" s="301">
        <f t="shared" si="1"/>
        <v>6975</v>
      </c>
      <c r="D34" s="296">
        <v>6975</v>
      </c>
      <c r="E34" s="303">
        <v>5796</v>
      </c>
      <c r="F34" s="302">
        <f t="shared" si="0"/>
        <v>1</v>
      </c>
      <c r="G34" s="298">
        <f t="shared" si="4"/>
        <v>1.20341614906832</v>
      </c>
    </row>
    <row r="35" s="109" customFormat="1" ht="15" customHeight="1" spans="1:7">
      <c r="A35" s="299" t="s">
        <v>98</v>
      </c>
      <c r="B35" s="300"/>
      <c r="C35" s="301">
        <f t="shared" si="1"/>
        <v>106</v>
      </c>
      <c r="D35" s="296">
        <v>106</v>
      </c>
      <c r="E35" s="303">
        <v>2</v>
      </c>
      <c r="F35" s="302">
        <f t="shared" si="0"/>
        <v>1</v>
      </c>
      <c r="G35" s="298">
        <f t="shared" si="4"/>
        <v>53</v>
      </c>
    </row>
    <row r="36" s="109" customFormat="1" ht="15" customHeight="1" spans="1:7">
      <c r="A36" s="304" t="s">
        <v>99</v>
      </c>
      <c r="B36" s="305"/>
      <c r="C36" s="306">
        <f t="shared" si="1"/>
        <v>106</v>
      </c>
      <c r="D36" s="307">
        <v>106</v>
      </c>
      <c r="E36" s="308">
        <v>2</v>
      </c>
      <c r="F36" s="302">
        <f t="shared" si="0"/>
        <v>1</v>
      </c>
      <c r="G36" s="298">
        <f t="shared" si="4"/>
        <v>53</v>
      </c>
    </row>
    <row r="37" s="109" customFormat="1" ht="15" customHeight="1" spans="1:7">
      <c r="A37" s="299" t="s">
        <v>100</v>
      </c>
      <c r="B37" s="300">
        <v>6846</v>
      </c>
      <c r="C37" s="301">
        <f t="shared" si="1"/>
        <v>6294</v>
      </c>
      <c r="D37" s="296">
        <v>6294</v>
      </c>
      <c r="E37" s="303">
        <v>5794</v>
      </c>
      <c r="F37" s="302">
        <f t="shared" si="0"/>
        <v>1</v>
      </c>
      <c r="G37" s="298">
        <f t="shared" si="4"/>
        <v>1.08629616845012</v>
      </c>
    </row>
    <row r="38" s="109" customFormat="1" ht="15" customHeight="1" spans="1:7">
      <c r="A38" s="304" t="s">
        <v>101</v>
      </c>
      <c r="B38" s="300"/>
      <c r="C38" s="306">
        <f t="shared" si="1"/>
        <v>419</v>
      </c>
      <c r="D38" s="307">
        <v>419</v>
      </c>
      <c r="E38" s="308">
        <v>492</v>
      </c>
      <c r="F38" s="302">
        <f t="shared" si="0"/>
        <v>1</v>
      </c>
      <c r="G38" s="298">
        <f t="shared" si="4"/>
        <v>0.851626016260163</v>
      </c>
    </row>
    <row r="39" s="109" customFormat="1" ht="15" customHeight="1" spans="1:7">
      <c r="A39" s="304" t="s">
        <v>102</v>
      </c>
      <c r="B39" s="300"/>
      <c r="C39" s="306">
        <f t="shared" si="1"/>
        <v>3040</v>
      </c>
      <c r="D39" s="307">
        <v>3040</v>
      </c>
      <c r="E39" s="308">
        <v>2799</v>
      </c>
      <c r="F39" s="302">
        <f t="shared" si="0"/>
        <v>1</v>
      </c>
      <c r="G39" s="298">
        <f t="shared" si="4"/>
        <v>1.08610217934977</v>
      </c>
    </row>
    <row r="40" s="109" customFormat="1" ht="15" customHeight="1" spans="1:7">
      <c r="A40" s="304" t="s">
        <v>103</v>
      </c>
      <c r="B40" s="305"/>
      <c r="C40" s="306">
        <f t="shared" si="1"/>
        <v>2262</v>
      </c>
      <c r="D40" s="307">
        <v>2262</v>
      </c>
      <c r="E40" s="308">
        <v>2400</v>
      </c>
      <c r="F40" s="302">
        <f t="shared" si="0"/>
        <v>1</v>
      </c>
      <c r="G40" s="298">
        <f t="shared" si="4"/>
        <v>0.9425</v>
      </c>
    </row>
    <row r="41" s="109" customFormat="1" ht="15" customHeight="1" spans="1:7">
      <c r="A41" s="304" t="s">
        <v>104</v>
      </c>
      <c r="B41" s="300"/>
      <c r="C41" s="306">
        <f t="shared" si="1"/>
        <v>573</v>
      </c>
      <c r="D41" s="307">
        <v>573</v>
      </c>
      <c r="E41" s="308">
        <v>103</v>
      </c>
      <c r="F41" s="302">
        <f t="shared" ref="F41:F104" si="5">D41/C41</f>
        <v>1</v>
      </c>
      <c r="G41" s="298">
        <f t="shared" si="4"/>
        <v>5.5631067961165</v>
      </c>
    </row>
    <row r="42" s="109" customFormat="1" ht="15" customHeight="1" spans="1:7">
      <c r="A42" s="299" t="s">
        <v>105</v>
      </c>
      <c r="B42" s="300"/>
      <c r="C42" s="306">
        <f t="shared" si="1"/>
        <v>2</v>
      </c>
      <c r="D42" s="296">
        <v>2</v>
      </c>
      <c r="E42" s="303"/>
      <c r="F42" s="302">
        <f t="shared" si="5"/>
        <v>1</v>
      </c>
      <c r="G42" s="298">
        <v>1</v>
      </c>
    </row>
    <row r="43" s="109" customFormat="1" ht="15" customHeight="1" spans="1:7">
      <c r="A43" s="304" t="s">
        <v>106</v>
      </c>
      <c r="B43" s="305"/>
      <c r="C43" s="306">
        <f t="shared" si="1"/>
        <v>2</v>
      </c>
      <c r="D43" s="307">
        <v>2</v>
      </c>
      <c r="E43" s="308"/>
      <c r="F43" s="302">
        <f t="shared" si="5"/>
        <v>1</v>
      </c>
      <c r="G43" s="298">
        <v>1</v>
      </c>
    </row>
    <row r="44" s="109" customFormat="1" ht="15" customHeight="1" spans="1:7">
      <c r="A44" s="299" t="s">
        <v>107</v>
      </c>
      <c r="B44" s="300"/>
      <c r="C44" s="301">
        <f t="shared" ref="C44:C75" si="6">D44</f>
        <v>569</v>
      </c>
      <c r="D44" s="296">
        <v>569</v>
      </c>
      <c r="E44" s="303"/>
      <c r="F44" s="302">
        <f t="shared" si="5"/>
        <v>1</v>
      </c>
      <c r="G44" s="298">
        <v>1</v>
      </c>
    </row>
    <row r="45" s="109" customFormat="1" ht="15" customHeight="1" spans="1:7">
      <c r="A45" s="304" t="s">
        <v>108</v>
      </c>
      <c r="B45" s="305"/>
      <c r="C45" s="306">
        <f t="shared" si="6"/>
        <v>451</v>
      </c>
      <c r="D45" s="307">
        <v>451</v>
      </c>
      <c r="E45" s="308"/>
      <c r="F45" s="302">
        <f t="shared" si="5"/>
        <v>1</v>
      </c>
      <c r="G45" s="298">
        <v>1</v>
      </c>
    </row>
    <row r="46" s="109" customFormat="1" ht="15" customHeight="1" spans="1:7">
      <c r="A46" s="304" t="s">
        <v>109</v>
      </c>
      <c r="B46" s="300"/>
      <c r="C46" s="306">
        <f t="shared" si="6"/>
        <v>118</v>
      </c>
      <c r="D46" s="307">
        <v>118</v>
      </c>
      <c r="E46" s="308"/>
      <c r="F46" s="302">
        <f t="shared" si="5"/>
        <v>1</v>
      </c>
      <c r="G46" s="298">
        <v>1</v>
      </c>
    </row>
    <row r="47" s="109" customFormat="1" ht="15" customHeight="1" spans="1:7">
      <c r="A47" s="299" t="s">
        <v>110</v>
      </c>
      <c r="B47" s="300"/>
      <c r="C47" s="301">
        <f t="shared" si="6"/>
        <v>4</v>
      </c>
      <c r="D47" s="296">
        <v>4</v>
      </c>
      <c r="E47" s="303"/>
      <c r="F47" s="302">
        <f t="shared" si="5"/>
        <v>1</v>
      </c>
      <c r="G47" s="298">
        <v>1</v>
      </c>
    </row>
    <row r="48" s="109" customFormat="1" ht="15" customHeight="1" spans="1:7">
      <c r="A48" s="304" t="s">
        <v>111</v>
      </c>
      <c r="B48" s="300"/>
      <c r="C48" s="306">
        <f t="shared" si="6"/>
        <v>4</v>
      </c>
      <c r="D48" s="307">
        <v>4</v>
      </c>
      <c r="E48" s="308"/>
      <c r="F48" s="302">
        <f t="shared" si="5"/>
        <v>1</v>
      </c>
      <c r="G48" s="298">
        <v>1</v>
      </c>
    </row>
    <row r="49" s="109" customFormat="1" ht="15" customHeight="1" spans="1:7">
      <c r="A49" s="299" t="s">
        <v>112</v>
      </c>
      <c r="B49" s="300">
        <v>308</v>
      </c>
      <c r="C49" s="301">
        <f t="shared" si="6"/>
        <v>342</v>
      </c>
      <c r="D49" s="296">
        <v>342</v>
      </c>
      <c r="E49" s="303">
        <v>421</v>
      </c>
      <c r="F49" s="302">
        <f t="shared" si="5"/>
        <v>1</v>
      </c>
      <c r="G49" s="298">
        <f>D49/E49</f>
        <v>0.812351543942993</v>
      </c>
    </row>
    <row r="50" s="109" customFormat="1" ht="15" customHeight="1" spans="1:7">
      <c r="A50" s="299" t="s">
        <v>113</v>
      </c>
      <c r="B50" s="300"/>
      <c r="C50" s="301">
        <f t="shared" si="6"/>
        <v>15</v>
      </c>
      <c r="D50" s="296">
        <v>15</v>
      </c>
      <c r="E50" s="303">
        <v>258</v>
      </c>
      <c r="F50" s="302">
        <f t="shared" si="5"/>
        <v>1</v>
      </c>
      <c r="G50" s="298">
        <f>D50/E50</f>
        <v>0.0581395348837209</v>
      </c>
    </row>
    <row r="51" s="109" customFormat="1" ht="15" customHeight="1" spans="1:7">
      <c r="A51" s="304" t="s">
        <v>114</v>
      </c>
      <c r="B51" s="305"/>
      <c r="C51" s="306">
        <f t="shared" si="6"/>
        <v>15</v>
      </c>
      <c r="D51" s="307">
        <v>15</v>
      </c>
      <c r="E51" s="308">
        <v>258</v>
      </c>
      <c r="F51" s="302">
        <f t="shared" si="5"/>
        <v>1</v>
      </c>
      <c r="G51" s="298">
        <f>D51/E51</f>
        <v>0.0581395348837209</v>
      </c>
    </row>
    <row r="52" s="109" customFormat="1" ht="15" customHeight="1" spans="1:7">
      <c r="A52" s="299" t="s">
        <v>115</v>
      </c>
      <c r="B52" s="300">
        <v>203</v>
      </c>
      <c r="C52" s="301">
        <f t="shared" si="6"/>
        <v>315</v>
      </c>
      <c r="D52" s="296">
        <v>315</v>
      </c>
      <c r="E52" s="303">
        <v>142</v>
      </c>
      <c r="F52" s="302">
        <f t="shared" si="5"/>
        <v>1</v>
      </c>
      <c r="G52" s="298">
        <f>D52/E52</f>
        <v>2.21830985915493</v>
      </c>
    </row>
    <row r="53" s="109" customFormat="1" ht="15" customHeight="1" spans="1:7">
      <c r="A53" s="304" t="s">
        <v>116</v>
      </c>
      <c r="B53" s="305"/>
      <c r="C53" s="306">
        <f t="shared" si="6"/>
        <v>315</v>
      </c>
      <c r="D53" s="307">
        <v>315</v>
      </c>
      <c r="E53" s="308">
        <v>142</v>
      </c>
      <c r="F53" s="302">
        <f t="shared" si="5"/>
        <v>1</v>
      </c>
      <c r="G53" s="298">
        <f>D53/E53</f>
        <v>2.21830985915493</v>
      </c>
    </row>
    <row r="54" s="109" customFormat="1" ht="15" customHeight="1" spans="1:7">
      <c r="A54" s="299" t="s">
        <v>117</v>
      </c>
      <c r="B54" s="300">
        <v>105</v>
      </c>
      <c r="C54" s="301">
        <f t="shared" si="6"/>
        <v>11</v>
      </c>
      <c r="D54" s="296">
        <v>11</v>
      </c>
      <c r="E54" s="303"/>
      <c r="F54" s="302">
        <f t="shared" si="5"/>
        <v>1</v>
      </c>
      <c r="G54" s="298">
        <v>1</v>
      </c>
    </row>
    <row r="55" s="109" customFormat="1" ht="15" customHeight="1" spans="1:7">
      <c r="A55" s="304" t="s">
        <v>118</v>
      </c>
      <c r="B55" s="305"/>
      <c r="C55" s="306">
        <f t="shared" si="6"/>
        <v>11</v>
      </c>
      <c r="D55" s="307">
        <v>11</v>
      </c>
      <c r="E55" s="308"/>
      <c r="F55" s="302">
        <f t="shared" si="5"/>
        <v>1</v>
      </c>
      <c r="G55" s="298">
        <v>1</v>
      </c>
    </row>
    <row r="56" s="109" customFormat="1" ht="15" customHeight="1" spans="1:7">
      <c r="A56" s="299" t="s">
        <v>119</v>
      </c>
      <c r="B56" s="300"/>
      <c r="C56" s="301">
        <f t="shared" si="6"/>
        <v>1</v>
      </c>
      <c r="D56" s="296">
        <v>1</v>
      </c>
      <c r="E56" s="303">
        <v>11</v>
      </c>
      <c r="F56" s="302">
        <f t="shared" si="5"/>
        <v>1</v>
      </c>
      <c r="G56" s="298">
        <f>D56/E56</f>
        <v>0.0909090909090909</v>
      </c>
    </row>
    <row r="57" s="109" customFormat="1" ht="15" customHeight="1" spans="1:7">
      <c r="A57" s="304" t="s">
        <v>120</v>
      </c>
      <c r="B57" s="300"/>
      <c r="C57" s="306">
        <f t="shared" si="6"/>
        <v>1</v>
      </c>
      <c r="D57" s="307">
        <v>1</v>
      </c>
      <c r="E57" s="308">
        <v>11</v>
      </c>
      <c r="F57" s="302">
        <f t="shared" si="5"/>
        <v>1</v>
      </c>
      <c r="G57" s="298">
        <f>D57/E57</f>
        <v>0.0909090909090909</v>
      </c>
    </row>
    <row r="58" s="109" customFormat="1" ht="15" customHeight="1" spans="1:7">
      <c r="A58" s="299" t="s">
        <v>121</v>
      </c>
      <c r="B58" s="300">
        <v>9632</v>
      </c>
      <c r="C58" s="301">
        <f t="shared" si="6"/>
        <v>5774</v>
      </c>
      <c r="D58" s="296">
        <v>5774</v>
      </c>
      <c r="E58" s="303">
        <v>3859</v>
      </c>
      <c r="F58" s="302">
        <f t="shared" si="5"/>
        <v>1</v>
      </c>
      <c r="G58" s="298">
        <f>D58/E58</f>
        <v>1.49624254988339</v>
      </c>
    </row>
    <row r="59" s="109" customFormat="1" ht="15" customHeight="1" spans="1:7">
      <c r="A59" s="299" t="s">
        <v>122</v>
      </c>
      <c r="B59" s="300">
        <v>827</v>
      </c>
      <c r="C59" s="301">
        <f t="shared" si="6"/>
        <v>1237</v>
      </c>
      <c r="D59" s="296">
        <v>1237</v>
      </c>
      <c r="E59" s="303">
        <v>68</v>
      </c>
      <c r="F59" s="302">
        <f t="shared" si="5"/>
        <v>1</v>
      </c>
      <c r="G59" s="298">
        <f>D59/E59</f>
        <v>18.1911764705882</v>
      </c>
    </row>
    <row r="60" s="109" customFormat="1" ht="15" customHeight="1" spans="1:7">
      <c r="A60" s="304" t="s">
        <v>123</v>
      </c>
      <c r="B60" s="305"/>
      <c r="C60" s="306">
        <f t="shared" si="6"/>
        <v>295</v>
      </c>
      <c r="D60" s="307">
        <v>295</v>
      </c>
      <c r="E60" s="308"/>
      <c r="F60" s="302">
        <f t="shared" si="5"/>
        <v>1</v>
      </c>
      <c r="G60" s="298">
        <v>1</v>
      </c>
    </row>
    <row r="61" s="109" customFormat="1" ht="15" customHeight="1" spans="1:7">
      <c r="A61" s="304" t="s">
        <v>124</v>
      </c>
      <c r="B61" s="300"/>
      <c r="C61" s="306">
        <f t="shared" si="6"/>
        <v>942</v>
      </c>
      <c r="D61" s="307">
        <v>942</v>
      </c>
      <c r="E61" s="308">
        <v>56</v>
      </c>
      <c r="F61" s="302">
        <f t="shared" si="5"/>
        <v>1</v>
      </c>
      <c r="G61" s="298">
        <f t="shared" ref="G61:G68" si="7">D61/E61</f>
        <v>16.8214285714286</v>
      </c>
    </row>
    <row r="62" s="109" customFormat="1" ht="15" customHeight="1" spans="1:7">
      <c r="A62" s="299" t="s">
        <v>125</v>
      </c>
      <c r="B62" s="300">
        <v>2649</v>
      </c>
      <c r="C62" s="301">
        <f t="shared" si="6"/>
        <v>2481</v>
      </c>
      <c r="D62" s="296">
        <v>2481</v>
      </c>
      <c r="E62" s="303">
        <v>1196</v>
      </c>
      <c r="F62" s="302">
        <f t="shared" si="5"/>
        <v>1</v>
      </c>
      <c r="G62" s="298">
        <f t="shared" si="7"/>
        <v>2.07441471571906</v>
      </c>
    </row>
    <row r="63" s="109" customFormat="1" ht="15" customHeight="1" spans="1:7">
      <c r="A63" s="304" t="s">
        <v>126</v>
      </c>
      <c r="B63" s="300"/>
      <c r="C63" s="306">
        <f t="shared" si="6"/>
        <v>1772</v>
      </c>
      <c r="D63" s="307">
        <v>1772</v>
      </c>
      <c r="E63" s="308">
        <v>860</v>
      </c>
      <c r="F63" s="302">
        <f t="shared" si="5"/>
        <v>1</v>
      </c>
      <c r="G63" s="298">
        <f t="shared" si="7"/>
        <v>2.06046511627907</v>
      </c>
    </row>
    <row r="64" s="109" customFormat="1" ht="15" customHeight="1" spans="1:7">
      <c r="A64" s="304" t="s">
        <v>127</v>
      </c>
      <c r="B64" s="300">
        <v>0</v>
      </c>
      <c r="C64" s="306">
        <f t="shared" si="6"/>
        <v>709</v>
      </c>
      <c r="D64" s="307">
        <v>709</v>
      </c>
      <c r="E64" s="308">
        <v>336</v>
      </c>
      <c r="F64" s="302">
        <f t="shared" si="5"/>
        <v>1</v>
      </c>
      <c r="G64" s="298">
        <f t="shared" si="7"/>
        <v>2.11011904761905</v>
      </c>
    </row>
    <row r="65" s="109" customFormat="1" ht="15" customHeight="1" spans="1:7">
      <c r="A65" s="299" t="s">
        <v>128</v>
      </c>
      <c r="B65" s="300">
        <v>994</v>
      </c>
      <c r="C65" s="301">
        <f t="shared" si="6"/>
        <v>850</v>
      </c>
      <c r="D65" s="296">
        <v>850</v>
      </c>
      <c r="E65" s="303">
        <v>1460</v>
      </c>
      <c r="F65" s="302">
        <f t="shared" si="5"/>
        <v>1</v>
      </c>
      <c r="G65" s="298">
        <f t="shared" si="7"/>
        <v>0.582191780821918</v>
      </c>
    </row>
    <row r="66" s="109" customFormat="1" ht="15" customHeight="1" spans="1:7">
      <c r="A66" s="304" t="s">
        <v>129</v>
      </c>
      <c r="B66" s="300"/>
      <c r="C66" s="306">
        <f t="shared" si="6"/>
        <v>850</v>
      </c>
      <c r="D66" s="307">
        <v>850</v>
      </c>
      <c r="E66" s="308">
        <v>1460</v>
      </c>
      <c r="F66" s="302">
        <f t="shared" si="5"/>
        <v>1</v>
      </c>
      <c r="G66" s="298">
        <f t="shared" si="7"/>
        <v>0.582191780821918</v>
      </c>
    </row>
    <row r="67" s="109" customFormat="1" ht="15" customHeight="1" spans="1:7">
      <c r="A67" s="299" t="s">
        <v>130</v>
      </c>
      <c r="B67" s="300">
        <v>606</v>
      </c>
      <c r="C67" s="301">
        <f t="shared" si="6"/>
        <v>461</v>
      </c>
      <c r="D67" s="296">
        <v>461</v>
      </c>
      <c r="E67" s="303">
        <v>37</v>
      </c>
      <c r="F67" s="302">
        <f t="shared" si="5"/>
        <v>1</v>
      </c>
      <c r="G67" s="298">
        <f t="shared" si="7"/>
        <v>12.4594594594595</v>
      </c>
    </row>
    <row r="68" s="109" customFormat="1" ht="15" customHeight="1" spans="1:7">
      <c r="A68" s="304" t="s">
        <v>131</v>
      </c>
      <c r="B68" s="300"/>
      <c r="C68" s="306">
        <f t="shared" si="6"/>
        <v>83</v>
      </c>
      <c r="D68" s="307">
        <v>83</v>
      </c>
      <c r="E68" s="308">
        <v>37</v>
      </c>
      <c r="F68" s="302">
        <f t="shared" si="5"/>
        <v>1</v>
      </c>
      <c r="G68" s="298">
        <f t="shared" si="7"/>
        <v>2.24324324324324</v>
      </c>
    </row>
    <row r="69" s="109" customFormat="1" ht="15" customHeight="1" spans="1:7">
      <c r="A69" s="304" t="s">
        <v>132</v>
      </c>
      <c r="B69" s="305"/>
      <c r="C69" s="306">
        <f t="shared" si="6"/>
        <v>90</v>
      </c>
      <c r="D69" s="307">
        <v>90</v>
      </c>
      <c r="E69" s="308"/>
      <c r="F69" s="302">
        <f t="shared" si="5"/>
        <v>1</v>
      </c>
      <c r="G69" s="298">
        <v>1</v>
      </c>
    </row>
    <row r="70" s="109" customFormat="1" ht="15" customHeight="1" spans="1:7">
      <c r="A70" s="304" t="s">
        <v>133</v>
      </c>
      <c r="B70" s="300"/>
      <c r="C70" s="306">
        <f t="shared" si="6"/>
        <v>288</v>
      </c>
      <c r="D70" s="307">
        <v>288</v>
      </c>
      <c r="E70" s="308"/>
      <c r="F70" s="302">
        <f t="shared" si="5"/>
        <v>1</v>
      </c>
      <c r="G70" s="298">
        <v>1</v>
      </c>
    </row>
    <row r="71" s="109" customFormat="1" ht="15" customHeight="1" spans="1:7">
      <c r="A71" s="299" t="s">
        <v>134</v>
      </c>
      <c r="B71" s="300">
        <v>121</v>
      </c>
      <c r="C71" s="301">
        <f t="shared" si="6"/>
        <v>55</v>
      </c>
      <c r="D71" s="296">
        <v>55</v>
      </c>
      <c r="E71" s="303"/>
      <c r="F71" s="302">
        <f t="shared" si="5"/>
        <v>1</v>
      </c>
      <c r="G71" s="298">
        <v>1</v>
      </c>
    </row>
    <row r="72" s="109" customFormat="1" ht="15" customHeight="1" spans="1:7">
      <c r="A72" s="304" t="s">
        <v>135</v>
      </c>
      <c r="B72" s="305"/>
      <c r="C72" s="306">
        <f t="shared" si="6"/>
        <v>55</v>
      </c>
      <c r="D72" s="307">
        <v>55</v>
      </c>
      <c r="E72" s="308"/>
      <c r="F72" s="302">
        <f t="shared" si="5"/>
        <v>1</v>
      </c>
      <c r="G72" s="298">
        <v>1</v>
      </c>
    </row>
    <row r="73" s="109" customFormat="1" ht="15" customHeight="1" spans="1:7">
      <c r="A73" s="299" t="s">
        <v>136</v>
      </c>
      <c r="B73" s="300">
        <v>1109</v>
      </c>
      <c r="C73" s="301">
        <f t="shared" si="6"/>
        <v>67</v>
      </c>
      <c r="D73" s="296">
        <v>67</v>
      </c>
      <c r="E73" s="303">
        <v>83</v>
      </c>
      <c r="F73" s="302">
        <f t="shared" si="5"/>
        <v>1</v>
      </c>
      <c r="G73" s="298">
        <f>D73/E73</f>
        <v>0.807228915662651</v>
      </c>
    </row>
    <row r="74" s="109" customFormat="1" ht="15" customHeight="1" spans="1:7">
      <c r="A74" s="304" t="s">
        <v>137</v>
      </c>
      <c r="B74" s="305"/>
      <c r="C74" s="306">
        <f t="shared" si="6"/>
        <v>7</v>
      </c>
      <c r="D74" s="307">
        <v>7</v>
      </c>
      <c r="E74" s="308">
        <v>1</v>
      </c>
      <c r="F74" s="302">
        <f t="shared" si="5"/>
        <v>1</v>
      </c>
      <c r="G74" s="298">
        <f t="shared" ref="G74:G83" si="8">D74/E74</f>
        <v>7</v>
      </c>
    </row>
    <row r="75" s="109" customFormat="1" ht="15" customHeight="1" spans="1:7">
      <c r="A75" s="304" t="s">
        <v>138</v>
      </c>
      <c r="B75" s="305"/>
      <c r="C75" s="306">
        <f t="shared" si="6"/>
        <v>5</v>
      </c>
      <c r="D75" s="307">
        <v>5</v>
      </c>
      <c r="E75" s="308">
        <v>48</v>
      </c>
      <c r="F75" s="302">
        <f t="shared" si="5"/>
        <v>1</v>
      </c>
      <c r="G75" s="298">
        <f t="shared" si="8"/>
        <v>0.104166666666667</v>
      </c>
    </row>
    <row r="76" s="109" customFormat="1" ht="15" customHeight="1" spans="1:7">
      <c r="A76" s="304" t="s">
        <v>139</v>
      </c>
      <c r="B76" s="300">
        <v>0</v>
      </c>
      <c r="C76" s="306">
        <f t="shared" ref="C76:C107" si="9">D76</f>
        <v>55</v>
      </c>
      <c r="D76" s="307">
        <v>55</v>
      </c>
      <c r="E76" s="308">
        <v>34</v>
      </c>
      <c r="F76" s="302">
        <f t="shared" si="5"/>
        <v>1</v>
      </c>
      <c r="G76" s="298">
        <f t="shared" si="8"/>
        <v>1.61764705882353</v>
      </c>
    </row>
    <row r="77" s="109" customFormat="1" ht="15" customHeight="1" spans="1:7">
      <c r="A77" s="299" t="s">
        <v>140</v>
      </c>
      <c r="B77" s="300">
        <v>210</v>
      </c>
      <c r="C77" s="301">
        <f t="shared" si="9"/>
        <v>117</v>
      </c>
      <c r="D77" s="296">
        <v>117</v>
      </c>
      <c r="E77" s="303">
        <v>20</v>
      </c>
      <c r="F77" s="302">
        <f t="shared" si="5"/>
        <v>1</v>
      </c>
      <c r="G77" s="298">
        <f t="shared" si="8"/>
        <v>5.85</v>
      </c>
    </row>
    <row r="78" s="109" customFormat="1" ht="15" customHeight="1" spans="1:7">
      <c r="A78" s="304" t="s">
        <v>141</v>
      </c>
      <c r="B78" s="305"/>
      <c r="C78" s="306">
        <f t="shared" si="9"/>
        <v>5</v>
      </c>
      <c r="D78" s="307">
        <v>5</v>
      </c>
      <c r="E78" s="308"/>
      <c r="F78" s="302">
        <f t="shared" si="5"/>
        <v>1</v>
      </c>
      <c r="G78" s="298">
        <v>1</v>
      </c>
    </row>
    <row r="79" s="109" customFormat="1" ht="15" customHeight="1" spans="1:7">
      <c r="A79" s="304" t="s">
        <v>142</v>
      </c>
      <c r="B79" s="300"/>
      <c r="C79" s="306">
        <f t="shared" si="9"/>
        <v>7</v>
      </c>
      <c r="D79" s="307">
        <v>7</v>
      </c>
      <c r="E79" s="308"/>
      <c r="F79" s="302">
        <f t="shared" si="5"/>
        <v>1</v>
      </c>
      <c r="G79" s="298">
        <v>1</v>
      </c>
    </row>
    <row r="80" s="109" customFormat="1" ht="15" customHeight="1" spans="1:7">
      <c r="A80" s="304" t="s">
        <v>143</v>
      </c>
      <c r="B80" s="305"/>
      <c r="C80" s="306">
        <f t="shared" si="9"/>
        <v>65</v>
      </c>
      <c r="D80" s="307">
        <v>65</v>
      </c>
      <c r="E80" s="308"/>
      <c r="F80" s="302">
        <f t="shared" si="5"/>
        <v>1</v>
      </c>
      <c r="G80" s="298">
        <v>1</v>
      </c>
    </row>
    <row r="81" s="109" customFormat="1" ht="15" customHeight="1" spans="1:7">
      <c r="A81" s="304" t="s">
        <v>144</v>
      </c>
      <c r="B81" s="300"/>
      <c r="C81" s="306">
        <f t="shared" si="9"/>
        <v>40</v>
      </c>
      <c r="D81" s="307">
        <v>40</v>
      </c>
      <c r="E81" s="308">
        <v>20</v>
      </c>
      <c r="F81" s="302">
        <f t="shared" si="5"/>
        <v>1</v>
      </c>
      <c r="G81" s="298">
        <f t="shared" si="8"/>
        <v>2</v>
      </c>
    </row>
    <row r="82" s="109" customFormat="1" ht="15" customHeight="1" spans="1:7">
      <c r="A82" s="299" t="s">
        <v>145</v>
      </c>
      <c r="B82" s="300">
        <v>10</v>
      </c>
      <c r="C82" s="301">
        <f t="shared" si="9"/>
        <v>1</v>
      </c>
      <c r="D82" s="296">
        <v>1</v>
      </c>
      <c r="E82" s="303"/>
      <c r="F82" s="302">
        <f t="shared" si="5"/>
        <v>1</v>
      </c>
      <c r="G82" s="298">
        <v>1</v>
      </c>
    </row>
    <row r="83" s="109" customFormat="1" ht="15" customHeight="1" spans="1:7">
      <c r="A83" s="304" t="s">
        <v>146</v>
      </c>
      <c r="B83" s="305"/>
      <c r="C83" s="306">
        <f t="shared" si="9"/>
        <v>1</v>
      </c>
      <c r="D83" s="307">
        <v>1</v>
      </c>
      <c r="E83" s="308"/>
      <c r="F83" s="302">
        <f t="shared" si="5"/>
        <v>1</v>
      </c>
      <c r="G83" s="298">
        <v>1</v>
      </c>
    </row>
    <row r="84" s="109" customFormat="1" ht="15" customHeight="1" spans="1:7">
      <c r="A84" s="299" t="s">
        <v>147</v>
      </c>
      <c r="B84" s="300">
        <v>598</v>
      </c>
      <c r="C84" s="301">
        <f t="shared" si="9"/>
        <v>346</v>
      </c>
      <c r="D84" s="296">
        <v>346</v>
      </c>
      <c r="E84" s="303">
        <v>354</v>
      </c>
      <c r="F84" s="302">
        <f t="shared" si="5"/>
        <v>1</v>
      </c>
      <c r="G84" s="298">
        <f>D84/E84</f>
        <v>0.977401129943503</v>
      </c>
    </row>
    <row r="85" s="109" customFormat="1" ht="15" customHeight="1" spans="1:7">
      <c r="A85" s="304" t="s">
        <v>148</v>
      </c>
      <c r="B85" s="305"/>
      <c r="C85" s="306">
        <f t="shared" si="9"/>
        <v>20</v>
      </c>
      <c r="D85" s="307">
        <v>20</v>
      </c>
      <c r="E85" s="308">
        <v>12</v>
      </c>
      <c r="F85" s="302">
        <f t="shared" si="5"/>
        <v>1</v>
      </c>
      <c r="G85" s="298">
        <f>D85/E85</f>
        <v>1.66666666666667</v>
      </c>
    </row>
    <row r="86" s="109" customFormat="1" ht="15" customHeight="1" spans="1:7">
      <c r="A86" s="304" t="s">
        <v>149</v>
      </c>
      <c r="B86" s="300">
        <v>0</v>
      </c>
      <c r="C86" s="306">
        <f t="shared" si="9"/>
        <v>326</v>
      </c>
      <c r="D86" s="307">
        <v>326</v>
      </c>
      <c r="E86" s="308">
        <v>342</v>
      </c>
      <c r="F86" s="302">
        <f t="shared" si="5"/>
        <v>1</v>
      </c>
      <c r="G86" s="298">
        <f>D86/E86</f>
        <v>0.953216374269006</v>
      </c>
    </row>
    <row r="87" s="109" customFormat="1" ht="15" customHeight="1" spans="1:7">
      <c r="A87" s="299" t="s">
        <v>150</v>
      </c>
      <c r="B87" s="300">
        <v>32</v>
      </c>
      <c r="C87" s="301">
        <f t="shared" si="9"/>
        <v>38</v>
      </c>
      <c r="D87" s="296">
        <v>38</v>
      </c>
      <c r="E87" s="303">
        <v>41</v>
      </c>
      <c r="F87" s="302">
        <f t="shared" si="5"/>
        <v>1</v>
      </c>
      <c r="G87" s="298">
        <f>D87/E87</f>
        <v>0.926829268292683</v>
      </c>
    </row>
    <row r="88" s="109" customFormat="1" ht="15" customHeight="1" spans="1:7">
      <c r="A88" s="304" t="s">
        <v>151</v>
      </c>
      <c r="B88" s="300"/>
      <c r="C88" s="306">
        <f t="shared" si="9"/>
        <v>33</v>
      </c>
      <c r="D88" s="307">
        <v>33</v>
      </c>
      <c r="E88" s="308">
        <v>41</v>
      </c>
      <c r="F88" s="302">
        <f t="shared" si="5"/>
        <v>1</v>
      </c>
      <c r="G88" s="298">
        <f>D88/E88</f>
        <v>0.804878048780488</v>
      </c>
    </row>
    <row r="89" s="109" customFormat="1" ht="15" customHeight="1" spans="1:7">
      <c r="A89" s="304" t="s">
        <v>152</v>
      </c>
      <c r="B89" s="305"/>
      <c r="C89" s="306">
        <f t="shared" si="9"/>
        <v>5</v>
      </c>
      <c r="D89" s="307">
        <v>5</v>
      </c>
      <c r="E89" s="308"/>
      <c r="F89" s="302">
        <f t="shared" si="5"/>
        <v>1</v>
      </c>
      <c r="G89" s="298">
        <v>1</v>
      </c>
    </row>
    <row r="90" s="109" customFormat="1" ht="15" customHeight="1" spans="1:7">
      <c r="A90" s="299" t="s">
        <v>153</v>
      </c>
      <c r="B90" s="300">
        <v>46</v>
      </c>
      <c r="C90" s="301">
        <f t="shared" si="9"/>
        <v>22</v>
      </c>
      <c r="D90" s="296">
        <v>22</v>
      </c>
      <c r="E90" s="303">
        <v>10</v>
      </c>
      <c r="F90" s="302">
        <f t="shared" si="5"/>
        <v>1</v>
      </c>
      <c r="G90" s="298">
        <f>D90/E90</f>
        <v>2.2</v>
      </c>
    </row>
    <row r="91" s="109" customFormat="1" ht="15" customHeight="1" spans="1:7">
      <c r="A91" s="304" t="s">
        <v>154</v>
      </c>
      <c r="B91" s="305"/>
      <c r="C91" s="306">
        <f t="shared" si="9"/>
        <v>22</v>
      </c>
      <c r="D91" s="307">
        <v>22</v>
      </c>
      <c r="E91" s="308">
        <v>10</v>
      </c>
      <c r="F91" s="302">
        <f t="shared" si="5"/>
        <v>1</v>
      </c>
      <c r="G91" s="298">
        <f>D91/E91</f>
        <v>2.2</v>
      </c>
    </row>
    <row r="92" s="109" customFormat="1" ht="15" customHeight="1" spans="1:7">
      <c r="A92" s="299" t="s">
        <v>155</v>
      </c>
      <c r="B92" s="300">
        <v>41</v>
      </c>
      <c r="C92" s="301">
        <f t="shared" si="9"/>
        <v>34</v>
      </c>
      <c r="D92" s="296">
        <v>34</v>
      </c>
      <c r="E92" s="303"/>
      <c r="F92" s="302">
        <f t="shared" si="5"/>
        <v>1</v>
      </c>
      <c r="G92" s="298">
        <v>1</v>
      </c>
    </row>
    <row r="93" s="109" customFormat="1" ht="15" customHeight="1" spans="1:7">
      <c r="A93" s="304" t="s">
        <v>156</v>
      </c>
      <c r="B93" s="300"/>
      <c r="C93" s="306">
        <f t="shared" si="9"/>
        <v>18</v>
      </c>
      <c r="D93" s="307">
        <v>18</v>
      </c>
      <c r="E93" s="308"/>
      <c r="F93" s="302">
        <f t="shared" si="5"/>
        <v>1</v>
      </c>
      <c r="G93" s="298">
        <v>1</v>
      </c>
    </row>
    <row r="94" s="109" customFormat="1" ht="15" customHeight="1" spans="1:7">
      <c r="A94" s="304" t="s">
        <v>157</v>
      </c>
      <c r="B94" s="305"/>
      <c r="C94" s="306">
        <f t="shared" si="9"/>
        <v>16</v>
      </c>
      <c r="D94" s="307">
        <v>16</v>
      </c>
      <c r="E94" s="308"/>
      <c r="F94" s="302">
        <f t="shared" si="5"/>
        <v>1</v>
      </c>
      <c r="G94" s="298">
        <v>1</v>
      </c>
    </row>
    <row r="95" s="109" customFormat="1" ht="15" customHeight="1" spans="1:7">
      <c r="A95" s="299" t="s">
        <v>158</v>
      </c>
      <c r="B95" s="305"/>
      <c r="C95" s="301">
        <f t="shared" si="9"/>
        <v>65</v>
      </c>
      <c r="D95" s="296">
        <v>65</v>
      </c>
      <c r="E95" s="303">
        <v>526</v>
      </c>
      <c r="F95" s="302">
        <f t="shared" si="5"/>
        <v>1</v>
      </c>
      <c r="G95" s="298">
        <f t="shared" ref="G95:G101" si="10">D95/E95</f>
        <v>0.123574144486692</v>
      </c>
    </row>
    <row r="96" s="109" customFormat="1" ht="15" customHeight="1" spans="1:7">
      <c r="A96" s="304" t="s">
        <v>159</v>
      </c>
      <c r="B96" s="305"/>
      <c r="C96" s="306">
        <f t="shared" si="9"/>
        <v>65</v>
      </c>
      <c r="D96" s="307">
        <v>65</v>
      </c>
      <c r="E96" s="308">
        <v>526</v>
      </c>
      <c r="F96" s="302">
        <f t="shared" si="5"/>
        <v>1</v>
      </c>
      <c r="G96" s="298">
        <f t="shared" si="10"/>
        <v>0.123574144486692</v>
      </c>
    </row>
    <row r="97" s="109" customFormat="1" ht="15" customHeight="1" spans="1:7">
      <c r="A97" s="299" t="s">
        <v>160</v>
      </c>
      <c r="B97" s="300">
        <v>3213</v>
      </c>
      <c r="C97" s="301">
        <f t="shared" si="9"/>
        <v>3033</v>
      </c>
      <c r="D97" s="296">
        <v>3033</v>
      </c>
      <c r="E97" s="303">
        <v>3331</v>
      </c>
      <c r="F97" s="302">
        <f t="shared" si="5"/>
        <v>1</v>
      </c>
      <c r="G97" s="298">
        <f t="shared" si="10"/>
        <v>0.910537376163314</v>
      </c>
    </row>
    <row r="98" s="109" customFormat="1" ht="15" customHeight="1" spans="1:7">
      <c r="A98" s="299" t="s">
        <v>161</v>
      </c>
      <c r="B98" s="300"/>
      <c r="C98" s="301">
        <f t="shared" si="9"/>
        <v>600</v>
      </c>
      <c r="D98" s="296">
        <v>600</v>
      </c>
      <c r="E98" s="303">
        <v>997</v>
      </c>
      <c r="F98" s="302">
        <f t="shared" si="5"/>
        <v>1</v>
      </c>
      <c r="G98" s="298">
        <f t="shared" si="10"/>
        <v>0.601805416248746</v>
      </c>
    </row>
    <row r="99" s="109" customFormat="1" ht="15" customHeight="1" spans="1:7">
      <c r="A99" s="304" t="s">
        <v>162</v>
      </c>
      <c r="B99" s="305"/>
      <c r="C99" s="306">
        <f t="shared" si="9"/>
        <v>600</v>
      </c>
      <c r="D99" s="307">
        <v>600</v>
      </c>
      <c r="E99" s="308">
        <v>997</v>
      </c>
      <c r="F99" s="302">
        <f t="shared" si="5"/>
        <v>1</v>
      </c>
      <c r="G99" s="298">
        <f t="shared" si="10"/>
        <v>0.601805416248746</v>
      </c>
    </row>
    <row r="100" s="109" customFormat="1" ht="15" customHeight="1" spans="1:7">
      <c r="A100" s="299" t="s">
        <v>163</v>
      </c>
      <c r="B100" s="300">
        <v>662</v>
      </c>
      <c r="C100" s="301">
        <f t="shared" si="9"/>
        <v>1108</v>
      </c>
      <c r="D100" s="296">
        <v>1108</v>
      </c>
      <c r="E100" s="303">
        <v>1136</v>
      </c>
      <c r="F100" s="302">
        <f t="shared" si="5"/>
        <v>1</v>
      </c>
      <c r="G100" s="298">
        <f t="shared" si="10"/>
        <v>0.975352112676056</v>
      </c>
    </row>
    <row r="101" s="109" customFormat="1" ht="15" customHeight="1" spans="1:7">
      <c r="A101" s="304" t="s">
        <v>164</v>
      </c>
      <c r="B101" s="300"/>
      <c r="C101" s="306">
        <f t="shared" si="9"/>
        <v>905</v>
      </c>
      <c r="D101" s="307">
        <v>905</v>
      </c>
      <c r="E101" s="308">
        <v>1136</v>
      </c>
      <c r="F101" s="302">
        <f t="shared" si="5"/>
        <v>1</v>
      </c>
      <c r="G101" s="298">
        <f t="shared" si="10"/>
        <v>0.796654929577465</v>
      </c>
    </row>
    <row r="102" s="109" customFormat="1" ht="15" customHeight="1" spans="1:7">
      <c r="A102" s="304" t="s">
        <v>165</v>
      </c>
      <c r="B102" s="300"/>
      <c r="C102" s="306">
        <f t="shared" si="9"/>
        <v>203</v>
      </c>
      <c r="D102" s="307">
        <v>203</v>
      </c>
      <c r="E102" s="308"/>
      <c r="F102" s="302">
        <f t="shared" si="5"/>
        <v>1</v>
      </c>
      <c r="G102" s="298">
        <v>1</v>
      </c>
    </row>
    <row r="103" s="109" customFormat="1" ht="15" customHeight="1" spans="1:7">
      <c r="A103" s="299" t="s">
        <v>166</v>
      </c>
      <c r="B103" s="300">
        <v>955</v>
      </c>
      <c r="C103" s="301">
        <f t="shared" si="9"/>
        <v>327</v>
      </c>
      <c r="D103" s="296">
        <v>327</v>
      </c>
      <c r="E103" s="303">
        <v>726</v>
      </c>
      <c r="F103" s="302">
        <f t="shared" si="5"/>
        <v>1</v>
      </c>
      <c r="G103" s="298">
        <f>D103/E103</f>
        <v>0.450413223140496</v>
      </c>
    </row>
    <row r="104" s="109" customFormat="1" ht="15" customHeight="1" spans="1:7">
      <c r="A104" s="304" t="s">
        <v>167</v>
      </c>
      <c r="B104" s="300"/>
      <c r="C104" s="306">
        <f t="shared" si="9"/>
        <v>325</v>
      </c>
      <c r="D104" s="307">
        <v>325</v>
      </c>
      <c r="E104" s="308">
        <v>726</v>
      </c>
      <c r="F104" s="302">
        <f t="shared" si="5"/>
        <v>1</v>
      </c>
      <c r="G104" s="298">
        <v>1</v>
      </c>
    </row>
    <row r="105" s="109" customFormat="1" ht="15" customHeight="1" spans="1:7">
      <c r="A105" s="304" t="s">
        <v>168</v>
      </c>
      <c r="B105" s="300">
        <v>0</v>
      </c>
      <c r="C105" s="306">
        <f t="shared" si="9"/>
        <v>2</v>
      </c>
      <c r="D105" s="307">
        <v>2</v>
      </c>
      <c r="E105" s="308"/>
      <c r="F105" s="302">
        <f t="shared" ref="F105:F124" si="11">D105/C105</f>
        <v>1</v>
      </c>
      <c r="G105" s="298">
        <v>1</v>
      </c>
    </row>
    <row r="106" s="109" customFormat="1" ht="15" customHeight="1" spans="1:7">
      <c r="A106" s="299" t="s">
        <v>169</v>
      </c>
      <c r="B106" s="300">
        <v>276</v>
      </c>
      <c r="C106" s="301">
        <f t="shared" si="9"/>
        <v>401</v>
      </c>
      <c r="D106" s="296">
        <v>401</v>
      </c>
      <c r="E106" s="303">
        <v>57</v>
      </c>
      <c r="F106" s="302">
        <f t="shared" si="11"/>
        <v>1</v>
      </c>
      <c r="G106" s="298">
        <f t="shared" ref="G106:G111" si="12">D106/E106</f>
        <v>7.03508771929825</v>
      </c>
    </row>
    <row r="107" s="109" customFormat="1" ht="15" customHeight="1" spans="1:7">
      <c r="A107" s="304" t="s">
        <v>170</v>
      </c>
      <c r="B107" s="300">
        <v>0</v>
      </c>
      <c r="C107" s="306">
        <f t="shared" si="9"/>
        <v>384</v>
      </c>
      <c r="D107" s="307">
        <v>384</v>
      </c>
      <c r="E107" s="308">
        <v>17</v>
      </c>
      <c r="F107" s="302">
        <f t="shared" si="11"/>
        <v>1</v>
      </c>
      <c r="G107" s="298">
        <f t="shared" si="12"/>
        <v>22.5882352941176</v>
      </c>
    </row>
    <row r="108" s="109" customFormat="1" ht="15" customHeight="1" spans="1:7">
      <c r="A108" s="304" t="s">
        <v>171</v>
      </c>
      <c r="B108" s="300">
        <v>0</v>
      </c>
      <c r="C108" s="301">
        <f t="shared" ref="C108:C139" si="13">D108</f>
        <v>17</v>
      </c>
      <c r="D108" s="296">
        <v>17</v>
      </c>
      <c r="E108" s="303">
        <v>40</v>
      </c>
      <c r="F108" s="302">
        <f t="shared" si="11"/>
        <v>1</v>
      </c>
      <c r="G108" s="298">
        <f t="shared" si="12"/>
        <v>0.425</v>
      </c>
    </row>
    <row r="109" s="109" customFormat="1" ht="15" customHeight="1" spans="1:7">
      <c r="A109" s="299" t="s">
        <v>172</v>
      </c>
      <c r="B109" s="300">
        <v>0</v>
      </c>
      <c r="C109" s="301">
        <f t="shared" si="13"/>
        <v>195</v>
      </c>
      <c r="D109" s="296">
        <v>195</v>
      </c>
      <c r="E109" s="303">
        <v>101</v>
      </c>
      <c r="F109" s="302">
        <f t="shared" si="11"/>
        <v>1</v>
      </c>
      <c r="G109" s="298">
        <f t="shared" si="12"/>
        <v>1.93069306930693</v>
      </c>
    </row>
    <row r="110" s="109" customFormat="1" ht="15" customHeight="1" spans="1:7">
      <c r="A110" s="304" t="s">
        <v>173</v>
      </c>
      <c r="B110" s="300"/>
      <c r="C110" s="306">
        <f t="shared" si="13"/>
        <v>90</v>
      </c>
      <c r="D110" s="307">
        <v>90</v>
      </c>
      <c r="E110" s="308">
        <v>40</v>
      </c>
      <c r="F110" s="302">
        <f t="shared" si="11"/>
        <v>1</v>
      </c>
      <c r="G110" s="298">
        <f t="shared" si="12"/>
        <v>2.25</v>
      </c>
    </row>
    <row r="111" s="109" customFormat="1" ht="15" customHeight="1" spans="1:7">
      <c r="A111" s="304" t="s">
        <v>75</v>
      </c>
      <c r="B111" s="300">
        <v>0</v>
      </c>
      <c r="C111" s="306">
        <f t="shared" si="13"/>
        <v>37</v>
      </c>
      <c r="D111" s="307">
        <v>37</v>
      </c>
      <c r="E111" s="308">
        <v>61</v>
      </c>
      <c r="F111" s="302">
        <f t="shared" si="11"/>
        <v>1</v>
      </c>
      <c r="G111" s="298">
        <f t="shared" si="12"/>
        <v>0.60655737704918</v>
      </c>
    </row>
    <row r="112" s="109" customFormat="1" ht="15" customHeight="1" spans="1:7">
      <c r="A112" s="304" t="s">
        <v>174</v>
      </c>
      <c r="B112" s="305"/>
      <c r="C112" s="306">
        <f t="shared" si="13"/>
        <v>68</v>
      </c>
      <c r="D112" s="307">
        <v>68</v>
      </c>
      <c r="E112" s="308"/>
      <c r="F112" s="302">
        <f t="shared" si="11"/>
        <v>1</v>
      </c>
      <c r="G112" s="298">
        <v>1</v>
      </c>
    </row>
    <row r="113" s="109" customFormat="1" ht="15" customHeight="1" spans="1:7">
      <c r="A113" s="299" t="s">
        <v>175</v>
      </c>
      <c r="B113" s="305"/>
      <c r="C113" s="301">
        <f t="shared" si="13"/>
        <v>324</v>
      </c>
      <c r="D113" s="296">
        <v>324</v>
      </c>
      <c r="E113" s="303">
        <v>297</v>
      </c>
      <c r="F113" s="302">
        <f t="shared" si="11"/>
        <v>1</v>
      </c>
      <c r="G113" s="298">
        <f>D113/E113</f>
        <v>1.09090909090909</v>
      </c>
    </row>
    <row r="114" s="109" customFormat="1" ht="15" customHeight="1" spans="1:7">
      <c r="A114" s="304" t="s">
        <v>176</v>
      </c>
      <c r="B114" s="300"/>
      <c r="C114" s="306">
        <f t="shared" si="13"/>
        <v>50</v>
      </c>
      <c r="D114" s="307">
        <v>50</v>
      </c>
      <c r="E114" s="308">
        <v>20</v>
      </c>
      <c r="F114" s="302">
        <f t="shared" si="11"/>
        <v>1</v>
      </c>
      <c r="G114" s="298">
        <f>D114/E114</f>
        <v>2.5</v>
      </c>
    </row>
    <row r="115" s="109" customFormat="1" ht="15" customHeight="1" spans="1:7">
      <c r="A115" s="304" t="s">
        <v>177</v>
      </c>
      <c r="B115" s="305"/>
      <c r="C115" s="306">
        <f t="shared" si="13"/>
        <v>274</v>
      </c>
      <c r="D115" s="307">
        <v>274</v>
      </c>
      <c r="E115" s="308">
        <v>277</v>
      </c>
      <c r="F115" s="302">
        <f t="shared" si="11"/>
        <v>1</v>
      </c>
      <c r="G115" s="298">
        <f>D115/E115</f>
        <v>0.989169675090253</v>
      </c>
    </row>
    <row r="116" s="109" customFormat="1" ht="15" customHeight="1" spans="1:7">
      <c r="A116" s="299" t="s">
        <v>178</v>
      </c>
      <c r="B116" s="300">
        <v>96</v>
      </c>
      <c r="C116" s="301">
        <f t="shared" si="13"/>
        <v>55</v>
      </c>
      <c r="D116" s="296">
        <v>55</v>
      </c>
      <c r="E116" s="303">
        <v>17</v>
      </c>
      <c r="F116" s="302">
        <f t="shared" si="11"/>
        <v>1</v>
      </c>
      <c r="G116" s="298">
        <f>D116/E116</f>
        <v>3.23529411764706</v>
      </c>
    </row>
    <row r="117" s="109" customFormat="1" ht="15" customHeight="1" spans="1:7">
      <c r="A117" s="304" t="s">
        <v>179</v>
      </c>
      <c r="B117" s="300">
        <v>0</v>
      </c>
      <c r="C117" s="306">
        <f t="shared" si="13"/>
        <v>55</v>
      </c>
      <c r="D117" s="307">
        <v>55</v>
      </c>
      <c r="E117" s="308">
        <v>17</v>
      </c>
      <c r="F117" s="302">
        <f t="shared" si="11"/>
        <v>1</v>
      </c>
      <c r="G117" s="298">
        <f>D117/E117</f>
        <v>3.23529411764706</v>
      </c>
    </row>
    <row r="118" s="109" customFormat="1" ht="15" customHeight="1" spans="1:7">
      <c r="A118" s="299" t="s">
        <v>180</v>
      </c>
      <c r="B118" s="300">
        <v>53</v>
      </c>
      <c r="C118" s="301">
        <f t="shared" si="13"/>
        <v>21</v>
      </c>
      <c r="D118" s="296">
        <v>21</v>
      </c>
      <c r="E118" s="303"/>
      <c r="F118" s="302">
        <f t="shared" si="11"/>
        <v>1</v>
      </c>
      <c r="G118" s="298">
        <v>1</v>
      </c>
    </row>
    <row r="119" s="109" customFormat="1" ht="15" customHeight="1" spans="1:7">
      <c r="A119" s="304" t="s">
        <v>181</v>
      </c>
      <c r="B119" s="300"/>
      <c r="C119" s="306">
        <f t="shared" si="13"/>
        <v>21</v>
      </c>
      <c r="D119" s="307">
        <v>21</v>
      </c>
      <c r="E119" s="308"/>
      <c r="F119" s="302">
        <f t="shared" si="11"/>
        <v>1</v>
      </c>
      <c r="G119" s="298">
        <v>1</v>
      </c>
    </row>
    <row r="120" s="109" customFormat="1" ht="15" customHeight="1" spans="1:7">
      <c r="A120" s="299" t="s">
        <v>182</v>
      </c>
      <c r="B120" s="300"/>
      <c r="C120" s="306">
        <f t="shared" si="13"/>
        <v>2</v>
      </c>
      <c r="D120" s="296">
        <v>2</v>
      </c>
      <c r="E120" s="303"/>
      <c r="F120" s="302">
        <f t="shared" si="11"/>
        <v>1</v>
      </c>
      <c r="G120" s="298">
        <v>1</v>
      </c>
    </row>
    <row r="121" s="109" customFormat="1" ht="15" customHeight="1" spans="1:7">
      <c r="A121" s="304" t="s">
        <v>183</v>
      </c>
      <c r="B121" s="305"/>
      <c r="C121" s="306">
        <f t="shared" si="13"/>
        <v>2</v>
      </c>
      <c r="D121" s="307">
        <v>2</v>
      </c>
      <c r="E121" s="308"/>
      <c r="F121" s="302">
        <f t="shared" si="11"/>
        <v>1</v>
      </c>
      <c r="G121" s="298">
        <v>1</v>
      </c>
    </row>
    <row r="122" s="109" customFormat="1" ht="15" customHeight="1" spans="1:7">
      <c r="A122" s="299" t="s">
        <v>184</v>
      </c>
      <c r="B122" s="300">
        <v>1530</v>
      </c>
      <c r="C122" s="301">
        <f t="shared" si="13"/>
        <v>919</v>
      </c>
      <c r="D122" s="296">
        <v>919</v>
      </c>
      <c r="E122" s="303">
        <v>1457</v>
      </c>
      <c r="F122" s="302">
        <f t="shared" si="11"/>
        <v>1</v>
      </c>
      <c r="G122" s="298">
        <f>D122/E122</f>
        <v>0.630748112560055</v>
      </c>
    </row>
    <row r="123" s="109" customFormat="1" ht="15" customHeight="1" spans="1:7">
      <c r="A123" s="309" t="s">
        <v>185</v>
      </c>
      <c r="B123" s="310">
        <v>1500</v>
      </c>
      <c r="C123" s="301">
        <f t="shared" si="13"/>
        <v>584</v>
      </c>
      <c r="D123" s="311">
        <v>584</v>
      </c>
      <c r="E123" s="303">
        <v>747</v>
      </c>
      <c r="F123" s="302">
        <f t="shared" si="11"/>
        <v>1</v>
      </c>
      <c r="G123" s="298">
        <f>D123/E123</f>
        <v>0.781793842034806</v>
      </c>
    </row>
    <row r="124" ht="15" customHeight="1" spans="1:7">
      <c r="A124" s="304" t="s">
        <v>186</v>
      </c>
      <c r="B124" s="312"/>
      <c r="C124" s="306">
        <f t="shared" si="13"/>
        <v>584</v>
      </c>
      <c r="D124" s="307">
        <v>584</v>
      </c>
      <c r="E124" s="313"/>
      <c r="F124" s="302">
        <f t="shared" si="11"/>
        <v>1</v>
      </c>
      <c r="G124" s="298">
        <v>1</v>
      </c>
    </row>
    <row r="125" ht="15" customHeight="1" spans="1:7">
      <c r="A125" s="299" t="s">
        <v>187</v>
      </c>
      <c r="B125" s="314">
        <v>30</v>
      </c>
      <c r="C125" s="301">
        <f t="shared" si="13"/>
        <v>304</v>
      </c>
      <c r="D125" s="296">
        <v>304</v>
      </c>
      <c r="E125" s="315">
        <v>696</v>
      </c>
      <c r="F125" s="302">
        <f t="shared" ref="F125:F140" si="14">D125/C125</f>
        <v>1</v>
      </c>
      <c r="G125" s="298">
        <f>D125/E125</f>
        <v>0.436781609195402</v>
      </c>
    </row>
    <row r="126" ht="15" customHeight="1" spans="1:7">
      <c r="A126" s="304" t="s">
        <v>188</v>
      </c>
      <c r="B126" s="312"/>
      <c r="C126" s="306">
        <f t="shared" si="13"/>
        <v>304</v>
      </c>
      <c r="D126" s="307">
        <v>304</v>
      </c>
      <c r="E126" s="313">
        <v>696</v>
      </c>
      <c r="F126" s="302">
        <f t="shared" si="14"/>
        <v>1</v>
      </c>
      <c r="G126" s="298">
        <f>D126/E126</f>
        <v>0.436781609195402</v>
      </c>
    </row>
    <row r="127" ht="15" customHeight="1" spans="1:7">
      <c r="A127" s="299" t="s">
        <v>189</v>
      </c>
      <c r="B127" s="312"/>
      <c r="C127" s="301">
        <f t="shared" si="13"/>
        <v>21</v>
      </c>
      <c r="D127" s="296">
        <v>21</v>
      </c>
      <c r="E127" s="315"/>
      <c r="F127" s="302">
        <f t="shared" si="14"/>
        <v>1</v>
      </c>
      <c r="G127" s="298">
        <v>1</v>
      </c>
    </row>
    <row r="128" ht="15" customHeight="1" spans="1:7">
      <c r="A128" s="304" t="s">
        <v>190</v>
      </c>
      <c r="B128" s="312"/>
      <c r="C128" s="306">
        <f t="shared" si="13"/>
        <v>21</v>
      </c>
      <c r="D128" s="307">
        <v>21</v>
      </c>
      <c r="E128" s="313"/>
      <c r="F128" s="302">
        <f t="shared" si="14"/>
        <v>1</v>
      </c>
      <c r="G128" s="298">
        <v>1</v>
      </c>
    </row>
    <row r="129" ht="15" customHeight="1" spans="1:7">
      <c r="A129" s="299" t="s">
        <v>191</v>
      </c>
      <c r="B129" s="312"/>
      <c r="C129" s="301">
        <f t="shared" si="13"/>
        <v>10</v>
      </c>
      <c r="D129" s="296">
        <v>10</v>
      </c>
      <c r="E129" s="315">
        <v>14</v>
      </c>
      <c r="F129" s="302">
        <f t="shared" si="14"/>
        <v>1</v>
      </c>
      <c r="G129" s="298">
        <f>D129/E129</f>
        <v>0.714285714285714</v>
      </c>
    </row>
    <row r="130" ht="15" customHeight="1" spans="1:7">
      <c r="A130" s="304" t="s">
        <v>192</v>
      </c>
      <c r="B130" s="312"/>
      <c r="C130" s="306">
        <f t="shared" si="13"/>
        <v>10</v>
      </c>
      <c r="D130" s="307">
        <v>10</v>
      </c>
      <c r="E130" s="313">
        <v>14</v>
      </c>
      <c r="F130" s="302">
        <f t="shared" si="14"/>
        <v>1</v>
      </c>
      <c r="G130" s="298">
        <f>D130/E130</f>
        <v>0.714285714285714</v>
      </c>
    </row>
    <row r="131" ht="15" customHeight="1" spans="1:7">
      <c r="A131" s="299" t="s">
        <v>193</v>
      </c>
      <c r="B131" s="314">
        <v>6215</v>
      </c>
      <c r="C131" s="301">
        <f t="shared" si="13"/>
        <v>3782</v>
      </c>
      <c r="D131" s="296">
        <v>3782</v>
      </c>
      <c r="E131" s="315">
        <v>7643</v>
      </c>
      <c r="F131" s="302">
        <f t="shared" si="14"/>
        <v>1</v>
      </c>
      <c r="G131" s="298">
        <f>D131/E131</f>
        <v>0.494831872301452</v>
      </c>
    </row>
    <row r="132" ht="15" customHeight="1" spans="1:7">
      <c r="A132" s="299" t="s">
        <v>194</v>
      </c>
      <c r="B132" s="314">
        <v>5603</v>
      </c>
      <c r="C132" s="301">
        <f t="shared" si="13"/>
        <v>1470</v>
      </c>
      <c r="D132" s="296">
        <v>1470</v>
      </c>
      <c r="E132" s="315">
        <v>3623</v>
      </c>
      <c r="F132" s="302">
        <f t="shared" si="14"/>
        <v>1</v>
      </c>
      <c r="G132" s="298">
        <f t="shared" ref="G132:G137" si="15">D132/E132</f>
        <v>0.405741098537124</v>
      </c>
    </row>
    <row r="133" ht="15" customHeight="1" spans="1:7">
      <c r="A133" s="304" t="s">
        <v>195</v>
      </c>
      <c r="B133" s="312"/>
      <c r="C133" s="306">
        <f t="shared" si="13"/>
        <v>1470</v>
      </c>
      <c r="D133" s="307">
        <v>1470</v>
      </c>
      <c r="E133" s="313">
        <v>3623</v>
      </c>
      <c r="F133" s="302">
        <f t="shared" si="14"/>
        <v>1</v>
      </c>
      <c r="G133" s="298">
        <f t="shared" si="15"/>
        <v>0.405741098537124</v>
      </c>
    </row>
    <row r="134" ht="15" customHeight="1" spans="1:7">
      <c r="A134" s="299" t="s">
        <v>196</v>
      </c>
      <c r="B134" s="314">
        <v>612</v>
      </c>
      <c r="C134" s="301">
        <f t="shared" si="13"/>
        <v>2287</v>
      </c>
      <c r="D134" s="296">
        <v>2287</v>
      </c>
      <c r="E134" s="315">
        <v>4020</v>
      </c>
      <c r="F134" s="302">
        <f t="shared" si="14"/>
        <v>1</v>
      </c>
      <c r="G134" s="298">
        <f t="shared" si="15"/>
        <v>0.568905472636816</v>
      </c>
    </row>
    <row r="135" ht="15" customHeight="1" spans="1:7">
      <c r="A135" s="304" t="s">
        <v>197</v>
      </c>
      <c r="B135" s="312"/>
      <c r="C135" s="306">
        <f t="shared" si="13"/>
        <v>2287</v>
      </c>
      <c r="D135" s="307">
        <v>2287</v>
      </c>
      <c r="E135" s="313">
        <v>4021</v>
      </c>
      <c r="F135" s="302">
        <f t="shared" si="14"/>
        <v>1</v>
      </c>
      <c r="G135" s="298">
        <f t="shared" si="15"/>
        <v>0.568763989057448</v>
      </c>
    </row>
    <row r="136" ht="15" customHeight="1" spans="1:7">
      <c r="A136" s="299" t="s">
        <v>198</v>
      </c>
      <c r="B136" s="312"/>
      <c r="C136" s="301">
        <f t="shared" si="13"/>
        <v>25</v>
      </c>
      <c r="D136" s="296">
        <v>25</v>
      </c>
      <c r="E136" s="313"/>
      <c r="F136" s="302">
        <f t="shared" si="14"/>
        <v>1</v>
      </c>
      <c r="G136" s="298">
        <v>1</v>
      </c>
    </row>
    <row r="137" ht="15" customHeight="1" spans="1:7">
      <c r="A137" s="304" t="s">
        <v>199</v>
      </c>
      <c r="B137" s="312"/>
      <c r="C137" s="306">
        <f t="shared" si="13"/>
        <v>25</v>
      </c>
      <c r="D137" s="307">
        <v>25</v>
      </c>
      <c r="E137" s="313"/>
      <c r="F137" s="302">
        <f t="shared" si="14"/>
        <v>1</v>
      </c>
      <c r="G137" s="298">
        <v>1</v>
      </c>
    </row>
    <row r="138" ht="15" customHeight="1" spans="1:7">
      <c r="A138" s="299" t="s">
        <v>200</v>
      </c>
      <c r="B138" s="314">
        <v>2663</v>
      </c>
      <c r="C138" s="301">
        <f t="shared" si="13"/>
        <v>5240</v>
      </c>
      <c r="D138" s="296">
        <v>5240</v>
      </c>
      <c r="E138" s="315">
        <v>2697</v>
      </c>
      <c r="F138" s="302">
        <f t="shared" si="14"/>
        <v>1</v>
      </c>
      <c r="G138" s="298">
        <f>D138/E138</f>
        <v>1.94289951798294</v>
      </c>
    </row>
    <row r="139" ht="15" customHeight="1" spans="1:7">
      <c r="A139" s="299" t="s">
        <v>201</v>
      </c>
      <c r="B139" s="314">
        <v>436</v>
      </c>
      <c r="C139" s="301">
        <f t="shared" si="13"/>
        <v>1119</v>
      </c>
      <c r="D139" s="296">
        <v>1119</v>
      </c>
      <c r="E139" s="313">
        <v>1336</v>
      </c>
      <c r="F139" s="302">
        <f t="shared" si="14"/>
        <v>1</v>
      </c>
      <c r="G139" s="298">
        <f t="shared" ref="G139:G148" si="16">D139/E139</f>
        <v>0.837574850299401</v>
      </c>
    </row>
    <row r="140" ht="15" customHeight="1" spans="1:7">
      <c r="A140" s="304" t="s">
        <v>202</v>
      </c>
      <c r="B140" s="312"/>
      <c r="C140" s="306">
        <f t="shared" ref="C140:C171" si="17">D140</f>
        <v>500</v>
      </c>
      <c r="D140" s="307">
        <v>500</v>
      </c>
      <c r="E140" s="313">
        <v>8</v>
      </c>
      <c r="F140" s="302">
        <f t="shared" si="14"/>
        <v>1</v>
      </c>
      <c r="G140" s="298">
        <f t="shared" si="16"/>
        <v>62.5</v>
      </c>
    </row>
    <row r="141" ht="15" customHeight="1" spans="1:7">
      <c r="A141" s="304" t="s">
        <v>203</v>
      </c>
      <c r="B141" s="312"/>
      <c r="C141" s="306">
        <f t="shared" si="17"/>
        <v>10</v>
      </c>
      <c r="D141" s="307">
        <v>10</v>
      </c>
      <c r="E141" s="313">
        <v>13</v>
      </c>
      <c r="F141" s="302">
        <f t="shared" ref="F141:F163" si="18">D141/C141</f>
        <v>1</v>
      </c>
      <c r="G141" s="298">
        <f t="shared" si="16"/>
        <v>0.769230769230769</v>
      </c>
    </row>
    <row r="142" ht="15" customHeight="1" spans="1:7">
      <c r="A142" s="304" t="s">
        <v>204</v>
      </c>
      <c r="B142" s="312"/>
      <c r="C142" s="306">
        <f t="shared" si="17"/>
        <v>15</v>
      </c>
      <c r="D142" s="307">
        <v>15</v>
      </c>
      <c r="E142" s="313"/>
      <c r="F142" s="302">
        <f t="shared" si="18"/>
        <v>1</v>
      </c>
      <c r="G142" s="298">
        <v>1</v>
      </c>
    </row>
    <row r="143" ht="15" customHeight="1" spans="1:7">
      <c r="A143" s="304" t="s">
        <v>205</v>
      </c>
      <c r="B143" s="312"/>
      <c r="C143" s="306">
        <f t="shared" si="17"/>
        <v>132</v>
      </c>
      <c r="D143" s="307">
        <v>132</v>
      </c>
      <c r="E143" s="313">
        <v>640</v>
      </c>
      <c r="F143" s="302">
        <f t="shared" si="18"/>
        <v>1</v>
      </c>
      <c r="G143" s="298">
        <f t="shared" si="16"/>
        <v>0.20625</v>
      </c>
    </row>
    <row r="144" ht="15" customHeight="1" spans="1:7">
      <c r="A144" s="304" t="s">
        <v>206</v>
      </c>
      <c r="B144" s="312"/>
      <c r="C144" s="306">
        <f t="shared" si="17"/>
        <v>41</v>
      </c>
      <c r="D144" s="307">
        <v>41</v>
      </c>
      <c r="E144" s="313"/>
      <c r="F144" s="302">
        <f t="shared" si="18"/>
        <v>1</v>
      </c>
      <c r="G144" s="298">
        <v>1</v>
      </c>
    </row>
    <row r="145" ht="15" customHeight="1" spans="1:7">
      <c r="A145" s="304" t="s">
        <v>207</v>
      </c>
      <c r="B145" s="312"/>
      <c r="C145" s="306">
        <f t="shared" si="17"/>
        <v>60</v>
      </c>
      <c r="D145" s="307">
        <v>60</v>
      </c>
      <c r="E145" s="313"/>
      <c r="F145" s="302">
        <f t="shared" si="18"/>
        <v>1</v>
      </c>
      <c r="G145" s="298">
        <v>1</v>
      </c>
    </row>
    <row r="146" ht="15" customHeight="1" spans="1:7">
      <c r="A146" s="304" t="s">
        <v>208</v>
      </c>
      <c r="B146" s="312"/>
      <c r="C146" s="306">
        <f t="shared" si="17"/>
        <v>355</v>
      </c>
      <c r="D146" s="307">
        <v>355</v>
      </c>
      <c r="E146" s="313">
        <v>494</v>
      </c>
      <c r="F146" s="302">
        <f t="shared" si="18"/>
        <v>1</v>
      </c>
      <c r="G146" s="298">
        <f t="shared" si="16"/>
        <v>0.718623481781376</v>
      </c>
    </row>
    <row r="147" ht="15" customHeight="1" spans="1:7">
      <c r="A147" s="304" t="s">
        <v>209</v>
      </c>
      <c r="B147" s="312"/>
      <c r="C147" s="306">
        <f t="shared" si="17"/>
        <v>2</v>
      </c>
      <c r="D147" s="307">
        <v>2</v>
      </c>
      <c r="E147" s="313"/>
      <c r="F147" s="302">
        <f t="shared" si="18"/>
        <v>1</v>
      </c>
      <c r="G147" s="298">
        <v>1</v>
      </c>
    </row>
    <row r="148" ht="15" customHeight="1" spans="1:7">
      <c r="A148" s="304" t="s">
        <v>210</v>
      </c>
      <c r="B148" s="312"/>
      <c r="C148" s="306">
        <f t="shared" si="17"/>
        <v>4</v>
      </c>
      <c r="D148" s="307">
        <v>4</v>
      </c>
      <c r="E148" s="313"/>
      <c r="F148" s="302">
        <f t="shared" si="18"/>
        <v>1</v>
      </c>
      <c r="G148" s="298">
        <v>1</v>
      </c>
    </row>
    <row r="149" ht="15" customHeight="1" spans="1:7">
      <c r="A149" s="299" t="s">
        <v>211</v>
      </c>
      <c r="B149" s="314">
        <v>1729</v>
      </c>
      <c r="C149" s="301">
        <f t="shared" si="17"/>
        <v>3898</v>
      </c>
      <c r="D149" s="296">
        <v>3898</v>
      </c>
      <c r="E149" s="315">
        <v>739</v>
      </c>
      <c r="F149" s="302">
        <f t="shared" si="18"/>
        <v>1</v>
      </c>
      <c r="G149" s="298">
        <f t="shared" ref="G149:G156" si="19">D149/E149</f>
        <v>5.27469553450609</v>
      </c>
    </row>
    <row r="150" ht="15" customHeight="1" spans="1:7">
      <c r="A150" s="304" t="s">
        <v>212</v>
      </c>
      <c r="B150" s="312"/>
      <c r="C150" s="306">
        <f t="shared" si="17"/>
        <v>2410</v>
      </c>
      <c r="D150" s="307">
        <v>2410</v>
      </c>
      <c r="E150" s="313">
        <v>30</v>
      </c>
      <c r="F150" s="302">
        <f t="shared" si="18"/>
        <v>1</v>
      </c>
      <c r="G150" s="298">
        <f t="shared" si="19"/>
        <v>80.3333333333333</v>
      </c>
    </row>
    <row r="151" ht="15" customHeight="1" spans="1:7">
      <c r="A151" s="304" t="s">
        <v>213</v>
      </c>
      <c r="B151" s="312"/>
      <c r="C151" s="306">
        <f t="shared" si="17"/>
        <v>5</v>
      </c>
      <c r="D151" s="307">
        <v>5</v>
      </c>
      <c r="E151" s="313">
        <v>134</v>
      </c>
      <c r="F151" s="302">
        <f t="shared" si="18"/>
        <v>1</v>
      </c>
      <c r="G151" s="298">
        <f t="shared" si="19"/>
        <v>0.0373134328358209</v>
      </c>
    </row>
    <row r="152" ht="15" customHeight="1" spans="1:7">
      <c r="A152" s="304" t="s">
        <v>214</v>
      </c>
      <c r="B152" s="312"/>
      <c r="C152" s="306">
        <f t="shared" si="17"/>
        <v>20</v>
      </c>
      <c r="D152" s="307">
        <v>20</v>
      </c>
      <c r="E152" s="313">
        <v>311</v>
      </c>
      <c r="F152" s="302">
        <f t="shared" si="18"/>
        <v>1</v>
      </c>
      <c r="G152" s="298">
        <f t="shared" si="19"/>
        <v>0.0643086816720257</v>
      </c>
    </row>
    <row r="153" ht="15" customHeight="1" spans="1:7">
      <c r="A153" s="304" t="s">
        <v>215</v>
      </c>
      <c r="B153" s="312"/>
      <c r="C153" s="306">
        <f t="shared" si="17"/>
        <v>1463</v>
      </c>
      <c r="D153" s="307">
        <v>1463</v>
      </c>
      <c r="E153" s="313">
        <v>205</v>
      </c>
      <c r="F153" s="302">
        <f t="shared" si="18"/>
        <v>1</v>
      </c>
      <c r="G153" s="298">
        <f t="shared" si="19"/>
        <v>7.13658536585366</v>
      </c>
    </row>
    <row r="154" ht="15" customHeight="1" spans="1:7">
      <c r="A154" s="299" t="s">
        <v>216</v>
      </c>
      <c r="B154" s="314">
        <v>498</v>
      </c>
      <c r="C154" s="301">
        <f t="shared" si="17"/>
        <v>223</v>
      </c>
      <c r="D154" s="296">
        <v>223</v>
      </c>
      <c r="E154" s="315">
        <v>55</v>
      </c>
      <c r="F154" s="302">
        <f t="shared" si="18"/>
        <v>1</v>
      </c>
      <c r="G154" s="298">
        <f t="shared" si="19"/>
        <v>4.05454545454545</v>
      </c>
    </row>
    <row r="155" ht="15" customHeight="1" spans="1:7">
      <c r="A155" s="304" t="s">
        <v>217</v>
      </c>
      <c r="B155" s="312"/>
      <c r="C155" s="306">
        <f t="shared" si="17"/>
        <v>93</v>
      </c>
      <c r="D155" s="307">
        <v>93</v>
      </c>
      <c r="E155" s="313">
        <v>20</v>
      </c>
      <c r="F155" s="302">
        <f t="shared" si="18"/>
        <v>1</v>
      </c>
      <c r="G155" s="298">
        <f t="shared" si="19"/>
        <v>4.65</v>
      </c>
    </row>
    <row r="156" ht="15" customHeight="1" spans="1:7">
      <c r="A156" s="304" t="s">
        <v>218</v>
      </c>
      <c r="B156" s="312"/>
      <c r="C156" s="306">
        <f t="shared" si="17"/>
        <v>97</v>
      </c>
      <c r="D156" s="307">
        <v>97</v>
      </c>
      <c r="E156" s="313">
        <v>35</v>
      </c>
      <c r="F156" s="302">
        <f t="shared" si="18"/>
        <v>1</v>
      </c>
      <c r="G156" s="298">
        <f t="shared" si="19"/>
        <v>2.77142857142857</v>
      </c>
    </row>
    <row r="157" ht="15" customHeight="1" spans="1:7">
      <c r="A157" s="304" t="s">
        <v>219</v>
      </c>
      <c r="B157" s="312"/>
      <c r="C157" s="306">
        <f t="shared" si="17"/>
        <v>2</v>
      </c>
      <c r="D157" s="307">
        <v>2</v>
      </c>
      <c r="E157" s="313"/>
      <c r="F157" s="302">
        <f t="shared" si="18"/>
        <v>1</v>
      </c>
      <c r="G157" s="298">
        <v>1</v>
      </c>
    </row>
    <row r="158" ht="15" customHeight="1" spans="1:7">
      <c r="A158" s="304" t="s">
        <v>220</v>
      </c>
      <c r="B158" s="312"/>
      <c r="C158" s="306">
        <f t="shared" si="17"/>
        <v>31</v>
      </c>
      <c r="D158" s="307">
        <v>31</v>
      </c>
      <c r="E158" s="313"/>
      <c r="F158" s="302">
        <f t="shared" si="18"/>
        <v>1</v>
      </c>
      <c r="G158" s="298">
        <v>1</v>
      </c>
    </row>
    <row r="159" ht="15" customHeight="1" spans="1:7">
      <c r="A159" s="299" t="s">
        <v>221</v>
      </c>
      <c r="B159" s="314">
        <v>261</v>
      </c>
      <c r="C159" s="301">
        <v>9823</v>
      </c>
      <c r="D159" s="296">
        <v>1262</v>
      </c>
      <c r="E159" s="315">
        <v>915</v>
      </c>
      <c r="F159" s="302">
        <f t="shared" si="18"/>
        <v>0.128473989616207</v>
      </c>
      <c r="G159" s="298">
        <f>D159/E159</f>
        <v>1.3792349726776</v>
      </c>
    </row>
    <row r="160" ht="15" customHeight="1" spans="1:7">
      <c r="A160" s="299" t="s">
        <v>222</v>
      </c>
      <c r="B160" s="312"/>
      <c r="C160" s="301">
        <f t="shared" si="17"/>
        <v>659</v>
      </c>
      <c r="D160" s="296">
        <v>659</v>
      </c>
      <c r="E160" s="315">
        <v>915</v>
      </c>
      <c r="F160" s="302">
        <f t="shared" si="18"/>
        <v>1</v>
      </c>
      <c r="G160" s="298">
        <f t="shared" ref="G160:G165" si="20">D160/E160</f>
        <v>0.720218579234973</v>
      </c>
    </row>
    <row r="161" ht="15" customHeight="1" spans="1:7">
      <c r="A161" s="304" t="s">
        <v>223</v>
      </c>
      <c r="B161" s="312"/>
      <c r="C161" s="306">
        <f t="shared" si="17"/>
        <v>324</v>
      </c>
      <c r="D161" s="307">
        <v>324</v>
      </c>
      <c r="E161" s="313">
        <v>194</v>
      </c>
      <c r="F161" s="302">
        <f t="shared" si="18"/>
        <v>1</v>
      </c>
      <c r="G161" s="298">
        <f t="shared" si="20"/>
        <v>1.67010309278351</v>
      </c>
    </row>
    <row r="162" ht="15" customHeight="1" spans="1:7">
      <c r="A162" s="304" t="s">
        <v>224</v>
      </c>
      <c r="B162" s="312"/>
      <c r="C162" s="306">
        <f t="shared" si="17"/>
        <v>78</v>
      </c>
      <c r="D162" s="307">
        <v>78</v>
      </c>
      <c r="E162" s="313">
        <v>431</v>
      </c>
      <c r="F162" s="302">
        <f t="shared" si="18"/>
        <v>1</v>
      </c>
      <c r="G162" s="298">
        <f t="shared" si="20"/>
        <v>0.180974477958237</v>
      </c>
    </row>
    <row r="163" ht="15" customHeight="1" spans="1:7">
      <c r="A163" s="304" t="s">
        <v>225</v>
      </c>
      <c r="B163" s="312"/>
      <c r="C163" s="306">
        <f t="shared" si="17"/>
        <v>257</v>
      </c>
      <c r="D163" s="307">
        <v>257</v>
      </c>
      <c r="E163" s="313">
        <v>290</v>
      </c>
      <c r="F163" s="302">
        <f t="shared" si="18"/>
        <v>1</v>
      </c>
      <c r="G163" s="298">
        <f t="shared" si="20"/>
        <v>0.886206896551724</v>
      </c>
    </row>
    <row r="164" ht="15" customHeight="1" spans="1:7">
      <c r="A164" s="299" t="s">
        <v>226</v>
      </c>
      <c r="B164" s="312"/>
      <c r="C164" s="301">
        <f t="shared" si="17"/>
        <v>603</v>
      </c>
      <c r="D164" s="296">
        <v>603</v>
      </c>
      <c r="E164" s="313"/>
      <c r="F164" s="302">
        <f t="shared" ref="F164:F191" si="21">D164/C164</f>
        <v>1</v>
      </c>
      <c r="G164" s="298">
        <v>1</v>
      </c>
    </row>
    <row r="165" ht="15" customHeight="1" spans="1:7">
      <c r="A165" s="304" t="s">
        <v>227</v>
      </c>
      <c r="B165" s="312"/>
      <c r="C165" s="306">
        <f t="shared" si="17"/>
        <v>603</v>
      </c>
      <c r="D165" s="307">
        <v>603</v>
      </c>
      <c r="E165" s="313"/>
      <c r="F165" s="302">
        <f t="shared" si="21"/>
        <v>1</v>
      </c>
      <c r="G165" s="298">
        <v>1</v>
      </c>
    </row>
    <row r="166" ht="15" customHeight="1" spans="1:7">
      <c r="A166" s="299" t="s">
        <v>228</v>
      </c>
      <c r="B166" s="312"/>
      <c r="C166" s="301">
        <f t="shared" si="17"/>
        <v>47</v>
      </c>
      <c r="D166" s="296">
        <v>47</v>
      </c>
      <c r="E166" s="315">
        <v>54</v>
      </c>
      <c r="F166" s="302">
        <f t="shared" si="21"/>
        <v>1</v>
      </c>
      <c r="G166" s="298">
        <f>D166/E166</f>
        <v>0.87037037037037</v>
      </c>
    </row>
    <row r="167" ht="15" customHeight="1" spans="1:7">
      <c r="A167" s="299" t="s">
        <v>229</v>
      </c>
      <c r="B167" s="312"/>
      <c r="C167" s="301">
        <f t="shared" si="17"/>
        <v>47</v>
      </c>
      <c r="D167" s="296">
        <v>47</v>
      </c>
      <c r="E167" s="313">
        <v>54</v>
      </c>
      <c r="F167" s="302">
        <f t="shared" si="21"/>
        <v>1</v>
      </c>
      <c r="G167" s="298">
        <v>1</v>
      </c>
    </row>
    <row r="168" ht="15" customHeight="1" spans="1:7">
      <c r="A168" s="304" t="s">
        <v>230</v>
      </c>
      <c r="B168" s="312"/>
      <c r="C168" s="306">
        <f t="shared" si="17"/>
        <v>47</v>
      </c>
      <c r="D168" s="307">
        <v>47</v>
      </c>
      <c r="E168" s="313"/>
      <c r="F168" s="302">
        <f t="shared" si="21"/>
        <v>1</v>
      </c>
      <c r="G168" s="298">
        <v>1</v>
      </c>
    </row>
    <row r="169" ht="15" customHeight="1" spans="1:7">
      <c r="A169" s="299" t="s">
        <v>231</v>
      </c>
      <c r="B169" s="312"/>
      <c r="C169" s="301">
        <f t="shared" si="17"/>
        <v>3820</v>
      </c>
      <c r="D169" s="296">
        <v>3820</v>
      </c>
      <c r="E169" s="313"/>
      <c r="F169" s="302">
        <f t="shared" si="21"/>
        <v>1</v>
      </c>
      <c r="G169" s="298">
        <v>1</v>
      </c>
    </row>
    <row r="170" ht="15" customHeight="1" spans="1:7">
      <c r="A170" s="299" t="s">
        <v>232</v>
      </c>
      <c r="B170" s="312"/>
      <c r="C170" s="301">
        <f t="shared" si="17"/>
        <v>100</v>
      </c>
      <c r="D170" s="296">
        <v>100</v>
      </c>
      <c r="E170" s="313"/>
      <c r="F170" s="302">
        <f t="shared" si="21"/>
        <v>1</v>
      </c>
      <c r="G170" s="298">
        <v>1</v>
      </c>
    </row>
    <row r="171" ht="15" customHeight="1" spans="1:7">
      <c r="A171" s="304" t="s">
        <v>233</v>
      </c>
      <c r="B171" s="312"/>
      <c r="C171" s="306">
        <f t="shared" si="17"/>
        <v>100</v>
      </c>
      <c r="D171" s="307">
        <v>100</v>
      </c>
      <c r="E171" s="313"/>
      <c r="F171" s="302">
        <f t="shared" si="21"/>
        <v>1</v>
      </c>
      <c r="G171" s="298">
        <v>1</v>
      </c>
    </row>
    <row r="172" ht="15" customHeight="1" spans="1:7">
      <c r="A172" s="299" t="s">
        <v>234</v>
      </c>
      <c r="B172" s="312"/>
      <c r="C172" s="301">
        <f t="shared" ref="C172:C191" si="22">D172</f>
        <v>3720</v>
      </c>
      <c r="D172" s="296">
        <v>3720</v>
      </c>
      <c r="E172" s="315"/>
      <c r="F172" s="302">
        <f t="shared" si="21"/>
        <v>1</v>
      </c>
      <c r="G172" s="298">
        <v>1</v>
      </c>
    </row>
    <row r="173" ht="15" customHeight="1" spans="1:7">
      <c r="A173" s="304" t="s">
        <v>235</v>
      </c>
      <c r="B173" s="312"/>
      <c r="C173" s="306">
        <f t="shared" si="22"/>
        <v>3720</v>
      </c>
      <c r="D173" s="307">
        <v>3720</v>
      </c>
      <c r="E173" s="313"/>
      <c r="F173" s="302">
        <f t="shared" si="21"/>
        <v>1</v>
      </c>
      <c r="G173" s="298">
        <v>1</v>
      </c>
    </row>
    <row r="174" ht="15" customHeight="1" spans="1:7">
      <c r="A174" s="299" t="s">
        <v>236</v>
      </c>
      <c r="B174" s="312"/>
      <c r="C174" s="301">
        <f t="shared" si="22"/>
        <v>2</v>
      </c>
      <c r="D174" s="296">
        <v>2</v>
      </c>
      <c r="E174" s="315">
        <v>823</v>
      </c>
      <c r="F174" s="302">
        <f t="shared" si="21"/>
        <v>1</v>
      </c>
      <c r="G174" s="316">
        <f t="shared" ref="G174:G179" si="23">D174/E174</f>
        <v>0.00243013365735115</v>
      </c>
    </row>
    <row r="175" ht="15" customHeight="1" spans="1:7">
      <c r="A175" s="299" t="s">
        <v>237</v>
      </c>
      <c r="B175" s="312"/>
      <c r="C175" s="301">
        <f t="shared" si="22"/>
        <v>2</v>
      </c>
      <c r="D175" s="296">
        <v>2</v>
      </c>
      <c r="E175" s="313">
        <v>823</v>
      </c>
      <c r="F175" s="302">
        <f t="shared" si="21"/>
        <v>1</v>
      </c>
      <c r="G175" s="316">
        <f t="shared" si="23"/>
        <v>0.00243013365735115</v>
      </c>
    </row>
    <row r="176" ht="15" customHeight="1" spans="1:7">
      <c r="A176" s="304" t="s">
        <v>238</v>
      </c>
      <c r="B176" s="312"/>
      <c r="C176" s="306">
        <f t="shared" si="22"/>
        <v>2</v>
      </c>
      <c r="D176" s="307">
        <v>2</v>
      </c>
      <c r="E176" s="313">
        <v>823</v>
      </c>
      <c r="F176" s="302">
        <f t="shared" si="21"/>
        <v>1</v>
      </c>
      <c r="G176" s="316">
        <f t="shared" si="23"/>
        <v>0.00243013365735115</v>
      </c>
    </row>
    <row r="177" ht="15" customHeight="1" spans="1:7">
      <c r="A177" s="299" t="s">
        <v>239</v>
      </c>
      <c r="B177" s="314">
        <v>1259</v>
      </c>
      <c r="C177" s="301">
        <f t="shared" si="22"/>
        <v>5189</v>
      </c>
      <c r="D177" s="296">
        <v>5189</v>
      </c>
      <c r="E177" s="315">
        <v>13497</v>
      </c>
      <c r="F177" s="302">
        <f t="shared" si="21"/>
        <v>1</v>
      </c>
      <c r="G177" s="298">
        <f t="shared" si="23"/>
        <v>0.384455804993702</v>
      </c>
    </row>
    <row r="178" ht="15" customHeight="1" spans="1:7">
      <c r="A178" s="299" t="s">
        <v>240</v>
      </c>
      <c r="B178" s="312"/>
      <c r="C178" s="301">
        <f t="shared" si="22"/>
        <v>4062</v>
      </c>
      <c r="D178" s="296">
        <v>4062</v>
      </c>
      <c r="E178" s="315">
        <v>12773</v>
      </c>
      <c r="F178" s="302">
        <f t="shared" si="21"/>
        <v>1</v>
      </c>
      <c r="G178" s="298">
        <f t="shared" si="23"/>
        <v>0.318014561966648</v>
      </c>
    </row>
    <row r="179" ht="15" customHeight="1" spans="1:7">
      <c r="A179" s="304" t="s">
        <v>241</v>
      </c>
      <c r="B179" s="312"/>
      <c r="C179" s="306">
        <f t="shared" si="22"/>
        <v>3367</v>
      </c>
      <c r="D179" s="307">
        <v>3367</v>
      </c>
      <c r="E179" s="313">
        <v>4473</v>
      </c>
      <c r="F179" s="302">
        <f t="shared" si="21"/>
        <v>1</v>
      </c>
      <c r="G179" s="298">
        <f t="shared" si="23"/>
        <v>0.752738654147105</v>
      </c>
    </row>
    <row r="180" ht="15" customHeight="1" spans="1:7">
      <c r="A180" s="304" t="s">
        <v>242</v>
      </c>
      <c r="B180" s="312"/>
      <c r="C180" s="306">
        <f t="shared" si="22"/>
        <v>37</v>
      </c>
      <c r="D180" s="307">
        <v>37</v>
      </c>
      <c r="E180" s="313"/>
      <c r="F180" s="302">
        <f t="shared" si="21"/>
        <v>1</v>
      </c>
      <c r="G180" s="298">
        <v>1</v>
      </c>
    </row>
    <row r="181" ht="15" customHeight="1" spans="1:7">
      <c r="A181" s="304" t="s">
        <v>243</v>
      </c>
      <c r="B181" s="312"/>
      <c r="C181" s="306">
        <f t="shared" si="22"/>
        <v>658</v>
      </c>
      <c r="D181" s="307">
        <v>658</v>
      </c>
      <c r="E181" s="313">
        <v>8300</v>
      </c>
      <c r="F181" s="302">
        <f t="shared" si="21"/>
        <v>1</v>
      </c>
      <c r="G181" s="298">
        <f t="shared" ref="G181:G191" si="24">D181/E181</f>
        <v>0.0792771084337349</v>
      </c>
    </row>
    <row r="182" ht="15" customHeight="1" spans="1:7">
      <c r="A182" s="299" t="s">
        <v>244</v>
      </c>
      <c r="B182" s="314">
        <v>1259</v>
      </c>
      <c r="C182" s="306">
        <f t="shared" si="22"/>
        <v>1127</v>
      </c>
      <c r="D182" s="296">
        <v>1127</v>
      </c>
      <c r="E182" s="315">
        <v>724</v>
      </c>
      <c r="F182" s="302">
        <f t="shared" si="21"/>
        <v>1</v>
      </c>
      <c r="G182" s="298">
        <f t="shared" si="24"/>
        <v>1.55662983425414</v>
      </c>
    </row>
    <row r="183" ht="15" customHeight="1" spans="1:7">
      <c r="A183" s="304" t="s">
        <v>245</v>
      </c>
      <c r="B183" s="312"/>
      <c r="C183" s="306">
        <f t="shared" si="22"/>
        <v>1127</v>
      </c>
      <c r="D183" s="307">
        <v>1127</v>
      </c>
      <c r="E183" s="313">
        <v>724</v>
      </c>
      <c r="F183" s="302">
        <f t="shared" si="21"/>
        <v>1</v>
      </c>
      <c r="G183" s="298">
        <f t="shared" si="24"/>
        <v>1.55662983425414</v>
      </c>
    </row>
    <row r="184" ht="15" customHeight="1" spans="1:7">
      <c r="A184" s="299" t="s">
        <v>246</v>
      </c>
      <c r="B184" s="312"/>
      <c r="C184" s="301">
        <v>2513</v>
      </c>
      <c r="D184" s="296">
        <v>20</v>
      </c>
      <c r="E184" s="315">
        <v>300</v>
      </c>
      <c r="F184" s="302">
        <f t="shared" si="21"/>
        <v>0.00795861520095503</v>
      </c>
      <c r="G184" s="298">
        <f t="shared" si="24"/>
        <v>0.0666666666666667</v>
      </c>
    </row>
    <row r="185" ht="15" customHeight="1" spans="1:7">
      <c r="A185" s="299" t="s">
        <v>247</v>
      </c>
      <c r="B185" s="312"/>
      <c r="C185" s="301">
        <v>2513</v>
      </c>
      <c r="D185" s="296">
        <v>20</v>
      </c>
      <c r="E185" s="315">
        <v>300</v>
      </c>
      <c r="F185" s="302">
        <f t="shared" si="21"/>
        <v>0.00795861520095503</v>
      </c>
      <c r="G185" s="298">
        <f t="shared" si="24"/>
        <v>0.0666666666666667</v>
      </c>
    </row>
    <row r="186" ht="15" customHeight="1" spans="1:7">
      <c r="A186" s="304" t="s">
        <v>248</v>
      </c>
      <c r="B186" s="312"/>
      <c r="C186" s="306">
        <f t="shared" si="22"/>
        <v>20</v>
      </c>
      <c r="D186" s="307">
        <v>20</v>
      </c>
      <c r="E186" s="313">
        <v>300</v>
      </c>
      <c r="F186" s="302">
        <f t="shared" si="21"/>
        <v>1</v>
      </c>
      <c r="G186" s="298">
        <f t="shared" si="24"/>
        <v>0.0666666666666667</v>
      </c>
    </row>
    <row r="187" ht="15" customHeight="1" spans="1:7">
      <c r="A187" s="299" t="s">
        <v>249</v>
      </c>
      <c r="B187" s="314">
        <v>206</v>
      </c>
      <c r="C187" s="301">
        <f t="shared" si="22"/>
        <v>198</v>
      </c>
      <c r="D187" s="296">
        <v>198</v>
      </c>
      <c r="E187" s="315">
        <v>185</v>
      </c>
      <c r="F187" s="302">
        <f t="shared" si="21"/>
        <v>1</v>
      </c>
      <c r="G187" s="298">
        <f t="shared" si="24"/>
        <v>1.07027027027027</v>
      </c>
    </row>
    <row r="188" ht="15" customHeight="1" spans="1:7">
      <c r="A188" s="299" t="s">
        <v>250</v>
      </c>
      <c r="B188" s="314">
        <v>206</v>
      </c>
      <c r="C188" s="301">
        <f t="shared" si="22"/>
        <v>198</v>
      </c>
      <c r="D188" s="296">
        <v>198</v>
      </c>
      <c r="E188" s="315">
        <v>185</v>
      </c>
      <c r="F188" s="302">
        <f t="shared" si="21"/>
        <v>1</v>
      </c>
      <c r="G188" s="298">
        <f t="shared" si="24"/>
        <v>1.07027027027027</v>
      </c>
    </row>
    <row r="189" ht="15" customHeight="1" spans="1:7">
      <c r="A189" s="304" t="s">
        <v>251</v>
      </c>
      <c r="B189" s="312"/>
      <c r="C189" s="306">
        <f t="shared" si="22"/>
        <v>198</v>
      </c>
      <c r="D189" s="307">
        <v>198</v>
      </c>
      <c r="E189" s="313">
        <v>185</v>
      </c>
      <c r="F189" s="302">
        <f t="shared" si="21"/>
        <v>1</v>
      </c>
      <c r="G189" s="298">
        <f t="shared" si="24"/>
        <v>1.07027027027027</v>
      </c>
    </row>
    <row r="190" ht="15" customHeight="1" spans="1:7">
      <c r="A190" s="299" t="s">
        <v>252</v>
      </c>
      <c r="B190" s="312"/>
      <c r="C190" s="301">
        <f t="shared" si="22"/>
        <v>2</v>
      </c>
      <c r="D190" s="296">
        <v>2</v>
      </c>
      <c r="E190" s="315">
        <v>1</v>
      </c>
      <c r="F190" s="302">
        <f t="shared" si="21"/>
        <v>1</v>
      </c>
      <c r="G190" s="298">
        <f t="shared" si="24"/>
        <v>2</v>
      </c>
    </row>
    <row r="191" ht="15" customHeight="1" spans="1:7">
      <c r="A191" s="317" t="s">
        <v>253</v>
      </c>
      <c r="B191" s="318"/>
      <c r="C191" s="319">
        <f t="shared" si="22"/>
        <v>2</v>
      </c>
      <c r="D191" s="320">
        <v>2</v>
      </c>
      <c r="E191" s="321">
        <v>1</v>
      </c>
      <c r="F191" s="322">
        <f t="shared" si="21"/>
        <v>1</v>
      </c>
      <c r="G191" s="323">
        <f t="shared" si="24"/>
        <v>2</v>
      </c>
    </row>
  </sheetData>
  <mergeCells count="6">
    <mergeCell ref="A2:G2"/>
    <mergeCell ref="F3:G3"/>
    <mergeCell ref="B4:D4"/>
    <mergeCell ref="F4:G4"/>
    <mergeCell ref="A4:A5"/>
    <mergeCell ref="E4:E5"/>
  </mergeCells>
  <printOptions horizontalCentered="1"/>
  <pageMargins left="0.751388888888889" right="0.751388888888889" top="0.590277777777778" bottom="0.393055555555556" header="0.5" footer="0.5"/>
  <pageSetup paperSize="9" scale="9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X32"/>
  <sheetViews>
    <sheetView showZeros="0" workbookViewId="0">
      <selection activeCell="A1" sqref="A1"/>
    </sheetView>
  </sheetViews>
  <sheetFormatPr defaultColWidth="7.83333333333333" defaultRowHeight="14.25"/>
  <cols>
    <col min="1" max="1" width="22.625" style="243" customWidth="1"/>
    <col min="2" max="2" width="5.875" style="243" customWidth="1"/>
    <col min="3" max="3" width="5.125" style="243" customWidth="1"/>
    <col min="4" max="4" width="7.625" style="243" customWidth="1"/>
    <col min="5" max="6" width="5.875" style="243" customWidth="1"/>
    <col min="7" max="7" width="7.625" style="243" customWidth="1"/>
    <col min="8" max="8" width="5.125" style="243" customWidth="1"/>
    <col min="9" max="11" width="6.875" style="243" customWidth="1"/>
    <col min="12" max="12" width="8.625" style="243" customWidth="1"/>
    <col min="13" max="14" width="6.875" style="243" customWidth="1"/>
    <col min="15" max="18" width="7.625" style="243" customWidth="1"/>
    <col min="19" max="33" width="7.75" style="243" customWidth="1"/>
    <col min="34" max="34" width="5.875" style="243" customWidth="1"/>
    <col min="35" max="35" width="6.875" style="243" customWidth="1"/>
    <col min="36" max="36" width="7.625" style="243" customWidth="1"/>
    <col min="37" max="37" width="6.125" style="243" customWidth="1"/>
    <col min="38" max="38" width="4.125" style="243" customWidth="1"/>
    <col min="39" max="39" width="6.125" style="243" customWidth="1"/>
    <col min="40" max="40" width="6.375" style="243" customWidth="1"/>
    <col min="41" max="41" width="5.125" style="243" customWidth="1"/>
    <col min="42" max="42" width="5.5" style="243" customWidth="1"/>
    <col min="43" max="43" width="5.625" style="243" customWidth="1"/>
    <col min="44" max="44" width="5.875" style="243" customWidth="1"/>
    <col min="45" max="45" width="4.125" style="243" customWidth="1"/>
    <col min="46" max="47" width="7.625" style="243" customWidth="1"/>
    <col min="48" max="48" width="5.125" style="243" customWidth="1"/>
    <col min="49" max="49" width="6.875" style="243" customWidth="1"/>
    <col min="50" max="50" width="5.75" style="243" customWidth="1"/>
    <col min="51" max="51" width="6" style="243" customWidth="1"/>
    <col min="52" max="52" width="4.5" style="243" customWidth="1"/>
    <col min="53" max="53" width="6.125" style="243" customWidth="1"/>
    <col min="54" max="54" width="4.125" style="243" customWidth="1"/>
    <col min="55" max="55" width="6" style="243" customWidth="1"/>
    <col min="56" max="56" width="6.875" style="243" customWidth="1"/>
    <col min="57" max="59" width="4.125" style="243" customWidth="1"/>
    <col min="60" max="61" width="5.625" style="243" customWidth="1"/>
    <col min="62" max="62" width="4.125" style="243" customWidth="1"/>
    <col min="63" max="63" width="6.25" style="243" customWidth="1"/>
    <col min="64" max="66" width="4.125" style="243" customWidth="1"/>
    <col min="67" max="67" width="7" style="243" customWidth="1"/>
    <col min="68" max="70" width="4.125" style="243" customWidth="1"/>
    <col min="71" max="71" width="3.375" style="243" customWidth="1"/>
    <col min="72" max="72" width="4.125" style="243" customWidth="1"/>
    <col min="73" max="73" width="3.375" style="243" customWidth="1"/>
    <col min="74" max="74" width="5.25" style="243" customWidth="1"/>
    <col min="75" max="75" width="10.25" style="243" customWidth="1"/>
    <col min="76" max="76" width="4.125" style="243" customWidth="1"/>
    <col min="77" max="77" width="7.83333333333333" style="247"/>
    <col min="78" max="255" width="7.83333333333333" style="243"/>
    <col min="256" max="16384" width="7.83333333333333" style="247"/>
  </cols>
  <sheetData>
    <row r="1" s="243" customFormat="1" spans="1:76">
      <c r="A1" s="248" t="s">
        <v>254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</row>
    <row r="2" s="244" customFormat="1" ht="27" customHeight="1" spans="2:76">
      <c r="B2" s="250" t="s">
        <v>255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 t="s">
        <v>255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 t="s">
        <v>255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 t="s">
        <v>255</v>
      </c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</row>
    <row r="3" s="244" customFormat="1" ht="17" customHeight="1" spans="1:76">
      <c r="A3" s="251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63" t="s">
        <v>61</v>
      </c>
      <c r="Q3" s="263"/>
      <c r="R3" s="263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3" t="s">
        <v>61</v>
      </c>
      <c r="AF3" s="263"/>
      <c r="AG3" s="265"/>
      <c r="AH3" s="265"/>
      <c r="AI3" s="265"/>
      <c r="AJ3" s="265"/>
      <c r="AK3" s="264"/>
      <c r="AL3" s="266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9"/>
      <c r="AY3" s="263" t="s">
        <v>61</v>
      </c>
      <c r="AZ3" s="263"/>
      <c r="BA3" s="263"/>
      <c r="BB3" s="266"/>
      <c r="BC3" s="264"/>
      <c r="BD3" s="264"/>
      <c r="BE3" s="264"/>
      <c r="BF3" s="264"/>
      <c r="BG3" s="264"/>
      <c r="BH3" s="264"/>
      <c r="BI3" s="264"/>
      <c r="BJ3" s="264"/>
      <c r="BK3" s="264"/>
      <c r="BL3" s="266"/>
      <c r="BM3" s="264"/>
      <c r="BN3" s="264"/>
      <c r="BO3" s="264"/>
      <c r="BP3" s="264"/>
      <c r="BQ3" s="264"/>
      <c r="BR3" s="264"/>
      <c r="BS3" s="264"/>
      <c r="BT3" s="264"/>
      <c r="BU3" s="264"/>
      <c r="BV3" s="274" t="s">
        <v>61</v>
      </c>
      <c r="BW3" s="274"/>
      <c r="BX3" s="274"/>
    </row>
    <row r="4" s="245" customFormat="1" ht="13.5" spans="1:76">
      <c r="A4" s="252" t="s">
        <v>256</v>
      </c>
      <c r="B4" s="253" t="s">
        <v>257</v>
      </c>
      <c r="C4" s="254" t="s">
        <v>258</v>
      </c>
      <c r="D4" s="254"/>
      <c r="E4" s="254"/>
      <c r="F4" s="254"/>
      <c r="G4" s="254"/>
      <c r="H4" s="254" t="s">
        <v>259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 t="s">
        <v>260</v>
      </c>
      <c r="T4" s="254"/>
      <c r="U4" s="254"/>
      <c r="V4" s="254"/>
      <c r="W4" s="254"/>
      <c r="X4" s="254"/>
      <c r="Y4" s="254"/>
      <c r="Z4" s="254"/>
      <c r="AA4" s="254" t="s">
        <v>261</v>
      </c>
      <c r="AB4" s="254"/>
      <c r="AC4" s="254"/>
      <c r="AD4" s="254"/>
      <c r="AE4" s="254"/>
      <c r="AF4" s="254"/>
      <c r="AG4" s="254"/>
      <c r="AH4" s="267" t="s">
        <v>262</v>
      </c>
      <c r="AI4" s="267"/>
      <c r="AJ4" s="267"/>
      <c r="AK4" s="267"/>
      <c r="AL4" s="267" t="s">
        <v>263</v>
      </c>
      <c r="AM4" s="267"/>
      <c r="AN4" s="267"/>
      <c r="AO4" s="268" t="s">
        <v>264</v>
      </c>
      <c r="AP4" s="268"/>
      <c r="AQ4" s="268"/>
      <c r="AR4" s="268"/>
      <c r="AS4" s="267" t="s">
        <v>265</v>
      </c>
      <c r="AT4" s="267"/>
      <c r="AU4" s="267"/>
      <c r="AV4" s="267" t="s">
        <v>266</v>
      </c>
      <c r="AW4" s="267"/>
      <c r="AX4" s="267"/>
      <c r="AY4" s="267"/>
      <c r="AZ4" s="267"/>
      <c r="BA4" s="267"/>
      <c r="BB4" s="267" t="s">
        <v>267</v>
      </c>
      <c r="BC4" s="267"/>
      <c r="BD4" s="267"/>
      <c r="BE4" s="267" t="s">
        <v>268</v>
      </c>
      <c r="BF4" s="267"/>
      <c r="BG4" s="267"/>
      <c r="BH4" s="267"/>
      <c r="BI4" s="267"/>
      <c r="BJ4" s="270" t="s">
        <v>269</v>
      </c>
      <c r="BK4" s="271"/>
      <c r="BL4" s="271"/>
      <c r="BM4" s="271"/>
      <c r="BN4" s="271"/>
      <c r="BO4" s="271"/>
      <c r="BP4" s="271"/>
      <c r="BQ4" s="267" t="s">
        <v>270</v>
      </c>
      <c r="BR4" s="267"/>
      <c r="BS4" s="267"/>
      <c r="BT4" s="267" t="s">
        <v>271</v>
      </c>
      <c r="BU4" s="267"/>
      <c r="BV4" s="267"/>
      <c r="BW4" s="267"/>
      <c r="BX4" s="275"/>
    </row>
    <row r="5" s="245" customFormat="1" ht="72" customHeight="1" spans="1:76">
      <c r="A5" s="255"/>
      <c r="B5" s="256"/>
      <c r="C5" s="257" t="s">
        <v>272</v>
      </c>
      <c r="D5" s="257" t="s">
        <v>273</v>
      </c>
      <c r="E5" s="257" t="s">
        <v>274</v>
      </c>
      <c r="F5" s="257" t="s">
        <v>275</v>
      </c>
      <c r="G5" s="257" t="s">
        <v>276</v>
      </c>
      <c r="H5" s="257" t="s">
        <v>272</v>
      </c>
      <c r="I5" s="257" t="s">
        <v>277</v>
      </c>
      <c r="J5" s="257" t="s">
        <v>278</v>
      </c>
      <c r="K5" s="257" t="s">
        <v>279</v>
      </c>
      <c r="L5" s="257" t="s">
        <v>280</v>
      </c>
      <c r="M5" s="257" t="s">
        <v>281</v>
      </c>
      <c r="N5" s="257" t="s">
        <v>282</v>
      </c>
      <c r="O5" s="257" t="s">
        <v>283</v>
      </c>
      <c r="P5" s="257" t="s">
        <v>284</v>
      </c>
      <c r="Q5" s="257" t="s">
        <v>285</v>
      </c>
      <c r="R5" s="257" t="s">
        <v>286</v>
      </c>
      <c r="S5" s="257" t="s">
        <v>272</v>
      </c>
      <c r="T5" s="257" t="s">
        <v>287</v>
      </c>
      <c r="U5" s="257" t="s">
        <v>288</v>
      </c>
      <c r="V5" s="257" t="s">
        <v>289</v>
      </c>
      <c r="W5" s="257" t="s">
        <v>290</v>
      </c>
      <c r="X5" s="257" t="s">
        <v>291</v>
      </c>
      <c r="Y5" s="257" t="s">
        <v>292</v>
      </c>
      <c r="Z5" s="257" t="s">
        <v>293</v>
      </c>
      <c r="AA5" s="257" t="s">
        <v>272</v>
      </c>
      <c r="AB5" s="257" t="s">
        <v>287</v>
      </c>
      <c r="AC5" s="257" t="s">
        <v>288</v>
      </c>
      <c r="AD5" s="257" t="s">
        <v>289</v>
      </c>
      <c r="AE5" s="257" t="s">
        <v>291</v>
      </c>
      <c r="AF5" s="257" t="s">
        <v>292</v>
      </c>
      <c r="AG5" s="257" t="s">
        <v>293</v>
      </c>
      <c r="AH5" s="257" t="s">
        <v>272</v>
      </c>
      <c r="AI5" s="257" t="s">
        <v>294</v>
      </c>
      <c r="AJ5" s="257" t="s">
        <v>295</v>
      </c>
      <c r="AK5" s="257" t="s">
        <v>296</v>
      </c>
      <c r="AL5" s="257" t="s">
        <v>272</v>
      </c>
      <c r="AM5" s="257" t="s">
        <v>297</v>
      </c>
      <c r="AN5" s="257" t="s">
        <v>298</v>
      </c>
      <c r="AO5" s="257" t="s">
        <v>272</v>
      </c>
      <c r="AP5" s="257" t="s">
        <v>299</v>
      </c>
      <c r="AQ5" s="257" t="s">
        <v>300</v>
      </c>
      <c r="AR5" s="257" t="s">
        <v>301</v>
      </c>
      <c r="AS5" s="257" t="s">
        <v>272</v>
      </c>
      <c r="AT5" s="257" t="s">
        <v>302</v>
      </c>
      <c r="AU5" s="257" t="s">
        <v>303</v>
      </c>
      <c r="AV5" s="257" t="s">
        <v>272</v>
      </c>
      <c r="AW5" s="257" t="s">
        <v>304</v>
      </c>
      <c r="AX5" s="257" t="s">
        <v>305</v>
      </c>
      <c r="AY5" s="257" t="s">
        <v>306</v>
      </c>
      <c r="AZ5" s="257" t="s">
        <v>307</v>
      </c>
      <c r="BA5" s="257" t="s">
        <v>308</v>
      </c>
      <c r="BB5" s="257" t="s">
        <v>272</v>
      </c>
      <c r="BC5" s="257" t="s">
        <v>309</v>
      </c>
      <c r="BD5" s="257" t="s">
        <v>310</v>
      </c>
      <c r="BE5" s="257" t="s">
        <v>272</v>
      </c>
      <c r="BF5" s="257" t="s">
        <v>311</v>
      </c>
      <c r="BG5" s="257" t="s">
        <v>312</v>
      </c>
      <c r="BH5" s="257" t="s">
        <v>313</v>
      </c>
      <c r="BI5" s="257" t="s">
        <v>314</v>
      </c>
      <c r="BJ5" s="257" t="s">
        <v>272</v>
      </c>
      <c r="BK5" s="257" t="s">
        <v>315</v>
      </c>
      <c r="BL5" s="257" t="s">
        <v>316</v>
      </c>
      <c r="BM5" s="257" t="s">
        <v>317</v>
      </c>
      <c r="BN5" s="257" t="s">
        <v>318</v>
      </c>
      <c r="BO5" s="257" t="s">
        <v>319</v>
      </c>
      <c r="BP5" s="257" t="s">
        <v>320</v>
      </c>
      <c r="BQ5" s="257" t="s">
        <v>272</v>
      </c>
      <c r="BR5" s="257" t="s">
        <v>321</v>
      </c>
      <c r="BS5" s="257" t="s">
        <v>322</v>
      </c>
      <c r="BT5" s="257" t="s">
        <v>272</v>
      </c>
      <c r="BU5" s="257" t="s">
        <v>323</v>
      </c>
      <c r="BV5" s="257" t="s">
        <v>324</v>
      </c>
      <c r="BW5" s="257" t="s">
        <v>325</v>
      </c>
      <c r="BX5" s="276" t="s">
        <v>271</v>
      </c>
    </row>
    <row r="6" s="243" customFormat="1" spans="1:76">
      <c r="A6" s="258" t="s">
        <v>326</v>
      </c>
      <c r="B6" s="259">
        <f t="shared" ref="B6:B31" si="0">C6+H6+S6+AA6+AH6+AL6+AO6+AS6+AV6+BB6+BE6+BQ6+BT6+BJ6</f>
        <v>9686.34</v>
      </c>
      <c r="C6" s="259">
        <f t="shared" ref="C6:C32" si="1">SUM(D6:G6)</f>
        <v>2314.44</v>
      </c>
      <c r="D6" s="260">
        <v>2277.86</v>
      </c>
      <c r="E6" s="260">
        <v>36.58</v>
      </c>
      <c r="F6" s="260"/>
      <c r="G6" s="260"/>
      <c r="H6" s="259">
        <f t="shared" ref="H6:H32" si="2">SUM(I6:R6)</f>
        <v>1438.52</v>
      </c>
      <c r="I6" s="260">
        <v>1147.81</v>
      </c>
      <c r="J6" s="260"/>
      <c r="K6" s="260"/>
      <c r="L6" s="260"/>
      <c r="M6" s="260">
        <v>35.06</v>
      </c>
      <c r="N6" s="260"/>
      <c r="O6" s="260"/>
      <c r="P6" s="260">
        <v>2.85</v>
      </c>
      <c r="Q6" s="260"/>
      <c r="R6" s="260">
        <v>252.8</v>
      </c>
      <c r="S6" s="259">
        <f t="shared" ref="S6:S32" si="3">SUM(T6:Z6)</f>
        <v>0</v>
      </c>
      <c r="T6" s="260"/>
      <c r="U6" s="260"/>
      <c r="V6" s="260"/>
      <c r="W6" s="260"/>
      <c r="X6" s="260"/>
      <c r="Y6" s="260"/>
      <c r="Z6" s="260"/>
      <c r="AA6" s="259">
        <f t="shared" ref="AA6:AA32" si="4">SUM(AB6:AG6)</f>
        <v>0</v>
      </c>
      <c r="AB6" s="260"/>
      <c r="AC6" s="260"/>
      <c r="AD6" s="260"/>
      <c r="AE6" s="260"/>
      <c r="AF6" s="260"/>
      <c r="AG6" s="260"/>
      <c r="AH6" s="259">
        <f t="shared" ref="AH6:AH32" si="5">SUM(AI6:AK6)</f>
        <v>5815.18</v>
      </c>
      <c r="AI6" s="260">
        <v>5815.18</v>
      </c>
      <c r="AJ6" s="260"/>
      <c r="AK6" s="260"/>
      <c r="AL6" s="259">
        <f t="shared" ref="AL6:AL32" si="6">SUM(AM6:AN6)</f>
        <v>12.75</v>
      </c>
      <c r="AM6" s="260">
        <v>12.75</v>
      </c>
      <c r="AN6" s="260"/>
      <c r="AO6" s="259">
        <f t="shared" ref="AO6:AO32" si="7">SUM(AP6:AR6)</f>
        <v>94.5</v>
      </c>
      <c r="AP6" s="260"/>
      <c r="AQ6" s="260"/>
      <c r="AR6" s="260">
        <v>94.5</v>
      </c>
      <c r="AS6" s="259">
        <f t="shared" ref="AS6:AS32" si="8">SUM(AT6:AU6)</f>
        <v>0</v>
      </c>
      <c r="AT6" s="260"/>
      <c r="AU6" s="260"/>
      <c r="AV6" s="259">
        <f t="shared" ref="AV6:AV32" si="9">SUM(AW6:BA6)</f>
        <v>10.95</v>
      </c>
      <c r="AW6" s="260">
        <v>10.95</v>
      </c>
      <c r="AX6" s="260"/>
      <c r="AY6" s="260"/>
      <c r="AZ6" s="260"/>
      <c r="BA6" s="260"/>
      <c r="BB6" s="259">
        <f t="shared" ref="BB6:BB32" si="10">SUM(BC6:BD6)</f>
        <v>0</v>
      </c>
      <c r="BC6" s="260"/>
      <c r="BD6" s="260"/>
      <c r="BE6" s="259">
        <f t="shared" ref="BE6:BE32" si="11">SUM(BF6:BI6)</f>
        <v>0</v>
      </c>
      <c r="BF6" s="260"/>
      <c r="BG6" s="260"/>
      <c r="BH6" s="260"/>
      <c r="BI6" s="260"/>
      <c r="BJ6" s="259">
        <f t="shared" ref="BJ6:BJ32" si="12">SUM(BK6:BP6)</f>
        <v>0</v>
      </c>
      <c r="BK6" s="260"/>
      <c r="BL6" s="260"/>
      <c r="BM6" s="260"/>
      <c r="BN6" s="260"/>
      <c r="BO6" s="260"/>
      <c r="BP6" s="260"/>
      <c r="BQ6" s="259">
        <f t="shared" ref="BQ6:BQ32" si="13">SUM(BR6:BS6)</f>
        <v>0</v>
      </c>
      <c r="BR6" s="260"/>
      <c r="BS6" s="260"/>
      <c r="BT6" s="259">
        <f t="shared" ref="BT6:BT32" si="14">SUM(BU6:BX6)</f>
        <v>0</v>
      </c>
      <c r="BU6" s="260"/>
      <c r="BV6" s="260"/>
      <c r="BW6" s="260"/>
      <c r="BX6" s="277"/>
    </row>
    <row r="7" s="243" customFormat="1" spans="1:76">
      <c r="A7" s="258" t="s">
        <v>327</v>
      </c>
      <c r="B7" s="259">
        <f t="shared" si="0"/>
        <v>0</v>
      </c>
      <c r="C7" s="259">
        <f t="shared" si="1"/>
        <v>0</v>
      </c>
      <c r="D7" s="260"/>
      <c r="E7" s="260"/>
      <c r="F7" s="260"/>
      <c r="G7" s="260"/>
      <c r="H7" s="259">
        <f t="shared" si="2"/>
        <v>0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59">
        <f t="shared" si="3"/>
        <v>0</v>
      </c>
      <c r="T7" s="260"/>
      <c r="U7" s="260"/>
      <c r="V7" s="260"/>
      <c r="W7" s="260"/>
      <c r="X7" s="260"/>
      <c r="Y7" s="260"/>
      <c r="Z7" s="260"/>
      <c r="AA7" s="259">
        <f t="shared" si="4"/>
        <v>0</v>
      </c>
      <c r="AB7" s="260"/>
      <c r="AC7" s="260"/>
      <c r="AD7" s="260"/>
      <c r="AE7" s="260"/>
      <c r="AF7" s="260"/>
      <c r="AG7" s="260"/>
      <c r="AH7" s="259">
        <f t="shared" si="5"/>
        <v>0</v>
      </c>
      <c r="AI7" s="260"/>
      <c r="AJ7" s="260"/>
      <c r="AK7" s="260"/>
      <c r="AL7" s="259">
        <f t="shared" si="6"/>
        <v>0</v>
      </c>
      <c r="AM7" s="260"/>
      <c r="AN7" s="260"/>
      <c r="AO7" s="259">
        <f t="shared" si="7"/>
        <v>0</v>
      </c>
      <c r="AP7" s="260"/>
      <c r="AQ7" s="260"/>
      <c r="AR7" s="260"/>
      <c r="AS7" s="259">
        <f t="shared" si="8"/>
        <v>0</v>
      </c>
      <c r="AT7" s="260"/>
      <c r="AU7" s="260"/>
      <c r="AV7" s="259">
        <f t="shared" si="9"/>
        <v>0</v>
      </c>
      <c r="AW7" s="260"/>
      <c r="AX7" s="260"/>
      <c r="AY7" s="260"/>
      <c r="AZ7" s="260"/>
      <c r="BA7" s="260"/>
      <c r="BB7" s="259">
        <f t="shared" si="10"/>
        <v>0</v>
      </c>
      <c r="BC7" s="260"/>
      <c r="BD7" s="260"/>
      <c r="BE7" s="259">
        <f t="shared" si="11"/>
        <v>0</v>
      </c>
      <c r="BF7" s="260"/>
      <c r="BG7" s="260"/>
      <c r="BH7" s="260"/>
      <c r="BI7" s="260"/>
      <c r="BJ7" s="259">
        <f t="shared" si="12"/>
        <v>0</v>
      </c>
      <c r="BK7" s="260"/>
      <c r="BL7" s="260"/>
      <c r="BM7" s="260"/>
      <c r="BN7" s="260"/>
      <c r="BO7" s="260"/>
      <c r="BP7" s="260"/>
      <c r="BQ7" s="259">
        <f t="shared" si="13"/>
        <v>0</v>
      </c>
      <c r="BR7" s="260"/>
      <c r="BS7" s="260"/>
      <c r="BT7" s="259">
        <f t="shared" si="14"/>
        <v>0</v>
      </c>
      <c r="BU7" s="260"/>
      <c r="BV7" s="260"/>
      <c r="BW7" s="260"/>
      <c r="BX7" s="277"/>
    </row>
    <row r="8" s="243" customFormat="1" spans="1:76">
      <c r="A8" s="258" t="s">
        <v>328</v>
      </c>
      <c r="B8" s="259">
        <f t="shared" si="0"/>
        <v>0</v>
      </c>
      <c r="C8" s="259">
        <f t="shared" si="1"/>
        <v>0</v>
      </c>
      <c r="D8" s="260"/>
      <c r="E8" s="260"/>
      <c r="F8" s="260"/>
      <c r="G8" s="260"/>
      <c r="H8" s="259">
        <f t="shared" si="2"/>
        <v>0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59">
        <f t="shared" si="3"/>
        <v>0</v>
      </c>
      <c r="T8" s="260"/>
      <c r="U8" s="260"/>
      <c r="V8" s="260"/>
      <c r="W8" s="260"/>
      <c r="X8" s="260"/>
      <c r="Y8" s="260"/>
      <c r="Z8" s="260"/>
      <c r="AA8" s="259">
        <f t="shared" si="4"/>
        <v>0</v>
      </c>
      <c r="AB8" s="260"/>
      <c r="AC8" s="260"/>
      <c r="AD8" s="260"/>
      <c r="AE8" s="260"/>
      <c r="AF8" s="260"/>
      <c r="AG8" s="260"/>
      <c r="AH8" s="259">
        <f t="shared" si="5"/>
        <v>0</v>
      </c>
      <c r="AI8" s="260"/>
      <c r="AJ8" s="260"/>
      <c r="AK8" s="260"/>
      <c r="AL8" s="259">
        <f t="shared" si="6"/>
        <v>0</v>
      </c>
      <c r="AM8" s="260"/>
      <c r="AN8" s="260"/>
      <c r="AO8" s="259">
        <f t="shared" si="7"/>
        <v>0</v>
      </c>
      <c r="AP8" s="260"/>
      <c r="AQ8" s="260"/>
      <c r="AR8" s="260"/>
      <c r="AS8" s="259">
        <f t="shared" si="8"/>
        <v>0</v>
      </c>
      <c r="AT8" s="260"/>
      <c r="AU8" s="260"/>
      <c r="AV8" s="259">
        <f t="shared" si="9"/>
        <v>0</v>
      </c>
      <c r="AW8" s="260"/>
      <c r="AX8" s="260"/>
      <c r="AY8" s="260"/>
      <c r="AZ8" s="260"/>
      <c r="BA8" s="260"/>
      <c r="BB8" s="259">
        <f t="shared" si="10"/>
        <v>0</v>
      </c>
      <c r="BC8" s="260"/>
      <c r="BD8" s="260"/>
      <c r="BE8" s="259">
        <f t="shared" si="11"/>
        <v>0</v>
      </c>
      <c r="BF8" s="260"/>
      <c r="BG8" s="260"/>
      <c r="BH8" s="260"/>
      <c r="BI8" s="260"/>
      <c r="BJ8" s="259">
        <f t="shared" si="12"/>
        <v>0</v>
      </c>
      <c r="BK8" s="260"/>
      <c r="BL8" s="260"/>
      <c r="BM8" s="260"/>
      <c r="BN8" s="260"/>
      <c r="BO8" s="260"/>
      <c r="BP8" s="260"/>
      <c r="BQ8" s="259">
        <f t="shared" si="13"/>
        <v>0</v>
      </c>
      <c r="BR8" s="260"/>
      <c r="BS8" s="260"/>
      <c r="BT8" s="259">
        <f t="shared" si="14"/>
        <v>0</v>
      </c>
      <c r="BU8" s="260"/>
      <c r="BV8" s="260"/>
      <c r="BW8" s="260"/>
      <c r="BX8" s="277"/>
    </row>
    <row r="9" s="243" customFormat="1" spans="1:76">
      <c r="A9" s="258" t="s">
        <v>329</v>
      </c>
      <c r="B9" s="259">
        <f t="shared" si="0"/>
        <v>4086.7</v>
      </c>
      <c r="C9" s="259">
        <f t="shared" si="1"/>
        <v>150.61</v>
      </c>
      <c r="D9" s="260">
        <v>150.61</v>
      </c>
      <c r="E9" s="260"/>
      <c r="F9" s="260"/>
      <c r="G9" s="260"/>
      <c r="H9" s="259">
        <f t="shared" si="2"/>
        <v>1998.02</v>
      </c>
      <c r="I9" s="260">
        <v>1196.19</v>
      </c>
      <c r="J9" s="260"/>
      <c r="K9" s="260"/>
      <c r="L9" s="260">
        <v>8</v>
      </c>
      <c r="M9" s="260">
        <v>683.2</v>
      </c>
      <c r="N9" s="260"/>
      <c r="O9" s="260"/>
      <c r="P9" s="260"/>
      <c r="Q9" s="260"/>
      <c r="R9" s="260">
        <v>110.63</v>
      </c>
      <c r="S9" s="259">
        <f t="shared" si="3"/>
        <v>1918.07</v>
      </c>
      <c r="T9" s="260">
        <v>22</v>
      </c>
      <c r="U9" s="260"/>
      <c r="V9" s="260"/>
      <c r="W9" s="260"/>
      <c r="X9" s="260">
        <v>1418.17</v>
      </c>
      <c r="Y9" s="260"/>
      <c r="Z9" s="260">
        <v>477.9</v>
      </c>
      <c r="AA9" s="259">
        <f t="shared" si="4"/>
        <v>0</v>
      </c>
      <c r="AB9" s="260"/>
      <c r="AC9" s="260"/>
      <c r="AD9" s="260"/>
      <c r="AE9" s="260"/>
      <c r="AF9" s="260"/>
      <c r="AG9" s="260"/>
      <c r="AH9" s="259">
        <f t="shared" si="5"/>
        <v>0</v>
      </c>
      <c r="AI9" s="260"/>
      <c r="AJ9" s="260"/>
      <c r="AK9" s="260"/>
      <c r="AL9" s="259">
        <f t="shared" si="6"/>
        <v>0</v>
      </c>
      <c r="AM9" s="260"/>
      <c r="AN9" s="260"/>
      <c r="AO9" s="259">
        <f t="shared" si="7"/>
        <v>0</v>
      </c>
      <c r="AP9" s="260"/>
      <c r="AQ9" s="260"/>
      <c r="AR9" s="260"/>
      <c r="AS9" s="259">
        <f t="shared" si="8"/>
        <v>0</v>
      </c>
      <c r="AT9" s="260"/>
      <c r="AU9" s="260"/>
      <c r="AV9" s="259">
        <f t="shared" si="9"/>
        <v>0</v>
      </c>
      <c r="AW9" s="260"/>
      <c r="AX9" s="260"/>
      <c r="AY9" s="260"/>
      <c r="AZ9" s="260"/>
      <c r="BA9" s="260"/>
      <c r="BB9" s="259">
        <f t="shared" si="10"/>
        <v>0</v>
      </c>
      <c r="BC9" s="260"/>
      <c r="BD9" s="260"/>
      <c r="BE9" s="259">
        <f t="shared" si="11"/>
        <v>0</v>
      </c>
      <c r="BF9" s="260"/>
      <c r="BG9" s="260"/>
      <c r="BH9" s="260"/>
      <c r="BI9" s="260"/>
      <c r="BJ9" s="259">
        <f t="shared" si="12"/>
        <v>0</v>
      </c>
      <c r="BK9" s="260"/>
      <c r="BL9" s="260"/>
      <c r="BM9" s="260"/>
      <c r="BN9" s="260"/>
      <c r="BO9" s="260"/>
      <c r="BP9" s="260"/>
      <c r="BQ9" s="259">
        <f t="shared" si="13"/>
        <v>0</v>
      </c>
      <c r="BR9" s="260"/>
      <c r="BS9" s="260"/>
      <c r="BT9" s="259">
        <f t="shared" si="14"/>
        <v>20</v>
      </c>
      <c r="BU9" s="260"/>
      <c r="BV9" s="260"/>
      <c r="BW9" s="260">
        <v>20</v>
      </c>
      <c r="BX9" s="277"/>
    </row>
    <row r="10" s="243" customFormat="1" spans="1:76">
      <c r="A10" s="258" t="s">
        <v>330</v>
      </c>
      <c r="B10" s="259">
        <f t="shared" si="0"/>
        <v>6974.83</v>
      </c>
      <c r="C10" s="259">
        <f t="shared" si="1"/>
        <v>0</v>
      </c>
      <c r="D10" s="260"/>
      <c r="E10" s="260"/>
      <c r="F10" s="260"/>
      <c r="G10" s="260"/>
      <c r="H10" s="259">
        <f t="shared" si="2"/>
        <v>498.89</v>
      </c>
      <c r="I10" s="260">
        <v>363.59</v>
      </c>
      <c r="J10" s="260"/>
      <c r="K10" s="260"/>
      <c r="L10" s="260"/>
      <c r="M10" s="260">
        <v>131.4</v>
      </c>
      <c r="N10" s="260"/>
      <c r="O10" s="260"/>
      <c r="P10" s="260"/>
      <c r="Q10" s="260">
        <v>3.39</v>
      </c>
      <c r="R10" s="260">
        <v>0.51</v>
      </c>
      <c r="S10" s="259">
        <f t="shared" si="3"/>
        <v>535.58</v>
      </c>
      <c r="T10" s="260">
        <v>316.18</v>
      </c>
      <c r="U10" s="260">
        <v>86</v>
      </c>
      <c r="V10" s="260"/>
      <c r="W10" s="260"/>
      <c r="X10" s="260">
        <v>133.4</v>
      </c>
      <c r="Y10" s="260"/>
      <c r="Z10" s="260"/>
      <c r="AA10" s="259">
        <f t="shared" si="4"/>
        <v>0</v>
      </c>
      <c r="AB10" s="260"/>
      <c r="AC10" s="260"/>
      <c r="AD10" s="260"/>
      <c r="AE10" s="260"/>
      <c r="AF10" s="260"/>
      <c r="AG10" s="260"/>
      <c r="AH10" s="259">
        <f t="shared" si="5"/>
        <v>4782.98</v>
      </c>
      <c r="AI10" s="260">
        <v>4226.14</v>
      </c>
      <c r="AJ10" s="260">
        <v>556.84</v>
      </c>
      <c r="AK10" s="260"/>
      <c r="AL10" s="259">
        <f t="shared" si="6"/>
        <v>511.19</v>
      </c>
      <c r="AM10" s="260">
        <v>511.19</v>
      </c>
      <c r="AN10" s="260"/>
      <c r="AO10" s="259">
        <f t="shared" si="7"/>
        <v>0</v>
      </c>
      <c r="AP10" s="260"/>
      <c r="AQ10" s="260"/>
      <c r="AR10" s="260"/>
      <c r="AS10" s="259">
        <f t="shared" si="8"/>
        <v>0</v>
      </c>
      <c r="AT10" s="260"/>
      <c r="AU10" s="260"/>
      <c r="AV10" s="259">
        <f t="shared" si="9"/>
        <v>646.19</v>
      </c>
      <c r="AW10" s="260">
        <v>398.84</v>
      </c>
      <c r="AX10" s="260">
        <v>247.35</v>
      </c>
      <c r="AY10" s="260"/>
      <c r="AZ10" s="260"/>
      <c r="BA10" s="260"/>
      <c r="BB10" s="259">
        <f t="shared" si="10"/>
        <v>0</v>
      </c>
      <c r="BC10" s="260"/>
      <c r="BD10" s="260"/>
      <c r="BE10" s="259">
        <f t="shared" si="11"/>
        <v>0</v>
      </c>
      <c r="BF10" s="260"/>
      <c r="BG10" s="260"/>
      <c r="BH10" s="260"/>
      <c r="BI10" s="260"/>
      <c r="BJ10" s="259">
        <f t="shared" si="12"/>
        <v>0</v>
      </c>
      <c r="BK10" s="260"/>
      <c r="BL10" s="260"/>
      <c r="BM10" s="260"/>
      <c r="BN10" s="260"/>
      <c r="BO10" s="260"/>
      <c r="BP10" s="260"/>
      <c r="BQ10" s="259">
        <f t="shared" si="13"/>
        <v>0</v>
      </c>
      <c r="BR10" s="260"/>
      <c r="BS10" s="260"/>
      <c r="BT10" s="259">
        <f t="shared" si="14"/>
        <v>0</v>
      </c>
      <c r="BU10" s="260"/>
      <c r="BV10" s="260"/>
      <c r="BW10" s="260"/>
      <c r="BX10" s="277"/>
    </row>
    <row r="11" s="243" customFormat="1" spans="1:76">
      <c r="A11" s="258" t="s">
        <v>331</v>
      </c>
      <c r="B11" s="259">
        <f t="shared" si="0"/>
        <v>0</v>
      </c>
      <c r="C11" s="259">
        <f t="shared" si="1"/>
        <v>0</v>
      </c>
      <c r="D11" s="260"/>
      <c r="E11" s="260"/>
      <c r="F11" s="260"/>
      <c r="G11" s="260"/>
      <c r="H11" s="259">
        <f t="shared" si="2"/>
        <v>0</v>
      </c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59">
        <f t="shared" si="3"/>
        <v>0</v>
      </c>
      <c r="T11" s="260"/>
      <c r="U11" s="260"/>
      <c r="V11" s="260"/>
      <c r="W11" s="260"/>
      <c r="X11" s="260"/>
      <c r="Y11" s="260"/>
      <c r="Z11" s="260"/>
      <c r="AA11" s="259">
        <f t="shared" si="4"/>
        <v>0</v>
      </c>
      <c r="AB11" s="260"/>
      <c r="AC11" s="260"/>
      <c r="AD11" s="260"/>
      <c r="AE11" s="260"/>
      <c r="AF11" s="260"/>
      <c r="AG11" s="260"/>
      <c r="AH11" s="259">
        <f t="shared" si="5"/>
        <v>0</v>
      </c>
      <c r="AI11" s="260"/>
      <c r="AJ11" s="260"/>
      <c r="AK11" s="260"/>
      <c r="AL11" s="259">
        <f t="shared" si="6"/>
        <v>0</v>
      </c>
      <c r="AM11" s="260"/>
      <c r="AN11" s="260"/>
      <c r="AO11" s="259">
        <f t="shared" si="7"/>
        <v>0</v>
      </c>
      <c r="AP11" s="260"/>
      <c r="AQ11" s="260"/>
      <c r="AR11" s="260"/>
      <c r="AS11" s="259">
        <f t="shared" si="8"/>
        <v>0</v>
      </c>
      <c r="AT11" s="260"/>
      <c r="AU11" s="260"/>
      <c r="AV11" s="259">
        <f t="shared" si="9"/>
        <v>0</v>
      </c>
      <c r="AW11" s="260"/>
      <c r="AX11" s="260"/>
      <c r="AY11" s="260"/>
      <c r="AZ11" s="260"/>
      <c r="BA11" s="260"/>
      <c r="BB11" s="259">
        <f t="shared" si="10"/>
        <v>0</v>
      </c>
      <c r="BC11" s="260"/>
      <c r="BD11" s="260"/>
      <c r="BE11" s="259">
        <f t="shared" si="11"/>
        <v>0</v>
      </c>
      <c r="BF11" s="260"/>
      <c r="BG11" s="260"/>
      <c r="BH11" s="260"/>
      <c r="BI11" s="260"/>
      <c r="BJ11" s="259">
        <f t="shared" si="12"/>
        <v>0</v>
      </c>
      <c r="BK11" s="260"/>
      <c r="BL11" s="260"/>
      <c r="BM11" s="260"/>
      <c r="BN11" s="260"/>
      <c r="BO11" s="260"/>
      <c r="BP11" s="260"/>
      <c r="BQ11" s="259">
        <f t="shared" si="13"/>
        <v>0</v>
      </c>
      <c r="BR11" s="260"/>
      <c r="BS11" s="260"/>
      <c r="BT11" s="259">
        <f t="shared" si="14"/>
        <v>0</v>
      </c>
      <c r="BU11" s="260"/>
      <c r="BV11" s="260"/>
      <c r="BW11" s="260"/>
      <c r="BX11" s="277"/>
    </row>
    <row r="12" s="243" customFormat="1" spans="1:76">
      <c r="A12" s="258" t="s">
        <v>332</v>
      </c>
      <c r="B12" s="259">
        <f t="shared" si="0"/>
        <v>342.2</v>
      </c>
      <c r="C12" s="259">
        <f t="shared" si="1"/>
        <v>0</v>
      </c>
      <c r="D12" s="260"/>
      <c r="E12" s="260"/>
      <c r="F12" s="260"/>
      <c r="G12" s="260"/>
      <c r="H12" s="259">
        <f t="shared" si="2"/>
        <v>64.51</v>
      </c>
      <c r="I12" s="260">
        <v>47.32</v>
      </c>
      <c r="J12" s="260"/>
      <c r="K12" s="260"/>
      <c r="L12" s="260"/>
      <c r="M12" s="260">
        <v>16.19</v>
      </c>
      <c r="N12" s="260"/>
      <c r="O12" s="260"/>
      <c r="P12" s="260"/>
      <c r="Q12" s="260"/>
      <c r="R12" s="260">
        <v>1</v>
      </c>
      <c r="S12" s="259">
        <f t="shared" si="3"/>
        <v>25</v>
      </c>
      <c r="T12" s="260"/>
      <c r="U12" s="260"/>
      <c r="V12" s="260"/>
      <c r="W12" s="260"/>
      <c r="X12" s="260"/>
      <c r="Y12" s="260"/>
      <c r="Z12" s="260">
        <v>25</v>
      </c>
      <c r="AA12" s="259">
        <f t="shared" si="4"/>
        <v>0</v>
      </c>
      <c r="AB12" s="260"/>
      <c r="AC12" s="260"/>
      <c r="AD12" s="260"/>
      <c r="AE12" s="260"/>
      <c r="AF12" s="260"/>
      <c r="AG12" s="260"/>
      <c r="AH12" s="259">
        <f t="shared" si="5"/>
        <v>251.69</v>
      </c>
      <c r="AI12" s="260">
        <v>216.69</v>
      </c>
      <c r="AJ12" s="260">
        <v>35</v>
      </c>
      <c r="AK12" s="260"/>
      <c r="AL12" s="259">
        <f t="shared" si="6"/>
        <v>0</v>
      </c>
      <c r="AM12" s="260"/>
      <c r="AN12" s="260"/>
      <c r="AO12" s="259">
        <f t="shared" si="7"/>
        <v>0</v>
      </c>
      <c r="AP12" s="260"/>
      <c r="AQ12" s="260"/>
      <c r="AR12" s="260"/>
      <c r="AS12" s="259">
        <f t="shared" si="8"/>
        <v>0</v>
      </c>
      <c r="AT12" s="260"/>
      <c r="AU12" s="260"/>
      <c r="AV12" s="259">
        <f t="shared" si="9"/>
        <v>1</v>
      </c>
      <c r="AW12" s="260"/>
      <c r="AX12" s="260"/>
      <c r="AY12" s="260"/>
      <c r="AZ12" s="260"/>
      <c r="BA12" s="260">
        <v>1</v>
      </c>
      <c r="BB12" s="259">
        <f t="shared" si="10"/>
        <v>0</v>
      </c>
      <c r="BC12" s="260"/>
      <c r="BD12" s="260"/>
      <c r="BE12" s="259">
        <f t="shared" si="11"/>
        <v>0</v>
      </c>
      <c r="BF12" s="260"/>
      <c r="BG12" s="260"/>
      <c r="BH12" s="260"/>
      <c r="BI12" s="260"/>
      <c r="BJ12" s="259">
        <f t="shared" si="12"/>
        <v>0</v>
      </c>
      <c r="BK12" s="260"/>
      <c r="BL12" s="260"/>
      <c r="BM12" s="260"/>
      <c r="BN12" s="260"/>
      <c r="BO12" s="260"/>
      <c r="BP12" s="260"/>
      <c r="BQ12" s="259">
        <f t="shared" si="13"/>
        <v>0</v>
      </c>
      <c r="BR12" s="260"/>
      <c r="BS12" s="260"/>
      <c r="BT12" s="259">
        <f t="shared" si="14"/>
        <v>0</v>
      </c>
      <c r="BU12" s="260"/>
      <c r="BV12" s="260"/>
      <c r="BW12" s="260"/>
      <c r="BX12" s="277"/>
    </row>
    <row r="13" s="243" customFormat="1" spans="1:76">
      <c r="A13" s="258" t="s">
        <v>333</v>
      </c>
      <c r="B13" s="259">
        <f t="shared" si="0"/>
        <v>5773.74</v>
      </c>
      <c r="C13" s="259">
        <f t="shared" si="1"/>
        <v>485.98</v>
      </c>
      <c r="D13" s="260"/>
      <c r="E13" s="260">
        <v>485.98</v>
      </c>
      <c r="F13" s="260"/>
      <c r="G13" s="260"/>
      <c r="H13" s="259">
        <f t="shared" si="2"/>
        <v>394.96</v>
      </c>
      <c r="I13" s="260">
        <v>364.86</v>
      </c>
      <c r="J13" s="260"/>
      <c r="K13" s="260"/>
      <c r="L13" s="260"/>
      <c r="M13" s="260"/>
      <c r="N13" s="260"/>
      <c r="O13" s="260"/>
      <c r="P13" s="260"/>
      <c r="Q13" s="260"/>
      <c r="R13" s="260">
        <v>30.1</v>
      </c>
      <c r="S13" s="259">
        <f t="shared" si="3"/>
        <v>60</v>
      </c>
      <c r="T13" s="260"/>
      <c r="U13" s="260">
        <v>60</v>
      </c>
      <c r="V13" s="260"/>
      <c r="W13" s="260"/>
      <c r="X13" s="260"/>
      <c r="Y13" s="260"/>
      <c r="Z13" s="260"/>
      <c r="AA13" s="259">
        <f t="shared" si="4"/>
        <v>0</v>
      </c>
      <c r="AB13" s="260"/>
      <c r="AC13" s="260"/>
      <c r="AD13" s="260"/>
      <c r="AE13" s="260"/>
      <c r="AF13" s="260"/>
      <c r="AG13" s="260"/>
      <c r="AH13" s="259">
        <f t="shared" si="5"/>
        <v>2559.31</v>
      </c>
      <c r="AI13" s="260">
        <v>2028.6</v>
      </c>
      <c r="AJ13" s="260">
        <v>530.71</v>
      </c>
      <c r="AK13" s="260"/>
      <c r="AL13" s="259">
        <f t="shared" si="6"/>
        <v>0</v>
      </c>
      <c r="AM13" s="260"/>
      <c r="AN13" s="260"/>
      <c r="AO13" s="259">
        <f t="shared" si="7"/>
        <v>0</v>
      </c>
      <c r="AP13" s="260"/>
      <c r="AQ13" s="260"/>
      <c r="AR13" s="260"/>
      <c r="AS13" s="259">
        <f t="shared" si="8"/>
        <v>0</v>
      </c>
      <c r="AT13" s="260"/>
      <c r="AU13" s="260"/>
      <c r="AV13" s="259">
        <f t="shared" si="9"/>
        <v>2273.49</v>
      </c>
      <c r="AW13" s="260">
        <v>2215.61</v>
      </c>
      <c r="AX13" s="260"/>
      <c r="AY13" s="260"/>
      <c r="AZ13" s="260"/>
      <c r="BA13" s="260">
        <v>57.88</v>
      </c>
      <c r="BB13" s="259">
        <f t="shared" si="10"/>
        <v>0</v>
      </c>
      <c r="BC13" s="260"/>
      <c r="BD13" s="260"/>
      <c r="BE13" s="259">
        <f t="shared" si="11"/>
        <v>0</v>
      </c>
      <c r="BF13" s="260"/>
      <c r="BG13" s="260"/>
      <c r="BH13" s="260"/>
      <c r="BI13" s="260"/>
      <c r="BJ13" s="259">
        <f t="shared" si="12"/>
        <v>0</v>
      </c>
      <c r="BK13" s="260"/>
      <c r="BL13" s="260"/>
      <c r="BM13" s="260"/>
      <c r="BN13" s="260"/>
      <c r="BO13" s="260"/>
      <c r="BP13" s="260"/>
      <c r="BQ13" s="259">
        <f t="shared" si="13"/>
        <v>0</v>
      </c>
      <c r="BR13" s="260"/>
      <c r="BS13" s="260"/>
      <c r="BT13" s="259">
        <f t="shared" si="14"/>
        <v>0</v>
      </c>
      <c r="BU13" s="260"/>
      <c r="BV13" s="260"/>
      <c r="BW13" s="260"/>
      <c r="BX13" s="277"/>
    </row>
    <row r="14" s="243" customFormat="1" spans="1:76">
      <c r="A14" s="258" t="s">
        <v>334</v>
      </c>
      <c r="B14" s="259">
        <f t="shared" si="0"/>
        <v>3033.38</v>
      </c>
      <c r="C14" s="259">
        <f t="shared" si="1"/>
        <v>46.97</v>
      </c>
      <c r="D14" s="260"/>
      <c r="E14" s="260">
        <v>46.97</v>
      </c>
      <c r="F14" s="260"/>
      <c r="G14" s="260"/>
      <c r="H14" s="259">
        <f t="shared" si="2"/>
        <v>462.47</v>
      </c>
      <c r="I14" s="260">
        <v>425.24</v>
      </c>
      <c r="J14" s="260"/>
      <c r="K14" s="260"/>
      <c r="L14" s="260">
        <v>1.45</v>
      </c>
      <c r="M14" s="260"/>
      <c r="N14" s="260"/>
      <c r="O14" s="260"/>
      <c r="P14" s="260"/>
      <c r="Q14" s="260">
        <v>35.78</v>
      </c>
      <c r="R14" s="260"/>
      <c r="S14" s="259">
        <f t="shared" si="3"/>
        <v>152.81</v>
      </c>
      <c r="T14" s="260">
        <v>47.64</v>
      </c>
      <c r="U14" s="260"/>
      <c r="V14" s="260"/>
      <c r="W14" s="260"/>
      <c r="X14" s="260">
        <v>105.17</v>
      </c>
      <c r="Y14" s="260"/>
      <c r="Z14" s="260"/>
      <c r="AA14" s="259">
        <f t="shared" si="4"/>
        <v>0</v>
      </c>
      <c r="AB14" s="260"/>
      <c r="AC14" s="260"/>
      <c r="AD14" s="260"/>
      <c r="AE14" s="260"/>
      <c r="AF14" s="260"/>
      <c r="AG14" s="260"/>
      <c r="AH14" s="259">
        <f t="shared" si="5"/>
        <v>1783.39</v>
      </c>
      <c r="AI14" s="260">
        <v>878.47</v>
      </c>
      <c r="AJ14" s="260">
        <v>904.92</v>
      </c>
      <c r="AK14" s="260"/>
      <c r="AL14" s="259">
        <f t="shared" si="6"/>
        <v>33.25</v>
      </c>
      <c r="AM14" s="260"/>
      <c r="AN14" s="260">
        <v>33.25</v>
      </c>
      <c r="AO14" s="259">
        <f t="shared" si="7"/>
        <v>0</v>
      </c>
      <c r="AP14" s="260"/>
      <c r="AQ14" s="260"/>
      <c r="AR14" s="260"/>
      <c r="AS14" s="259">
        <f t="shared" si="8"/>
        <v>0</v>
      </c>
      <c r="AT14" s="260"/>
      <c r="AU14" s="260"/>
      <c r="AV14" s="259">
        <f t="shared" si="9"/>
        <v>554.49</v>
      </c>
      <c r="AW14" s="260">
        <v>288.31</v>
      </c>
      <c r="AX14" s="260"/>
      <c r="AY14" s="260"/>
      <c r="AZ14" s="260"/>
      <c r="BA14" s="260">
        <v>266.18</v>
      </c>
      <c r="BB14" s="259">
        <f t="shared" si="10"/>
        <v>0</v>
      </c>
      <c r="BC14" s="260"/>
      <c r="BD14" s="260"/>
      <c r="BE14" s="259">
        <f t="shared" si="11"/>
        <v>0</v>
      </c>
      <c r="BF14" s="260"/>
      <c r="BG14" s="260"/>
      <c r="BH14" s="260"/>
      <c r="BI14" s="260"/>
      <c r="BJ14" s="259">
        <f t="shared" si="12"/>
        <v>0</v>
      </c>
      <c r="BK14" s="260"/>
      <c r="BL14" s="260"/>
      <c r="BM14" s="260"/>
      <c r="BN14" s="260"/>
      <c r="BO14" s="260"/>
      <c r="BP14" s="260"/>
      <c r="BQ14" s="259">
        <f t="shared" si="13"/>
        <v>0</v>
      </c>
      <c r="BR14" s="260"/>
      <c r="BS14" s="260"/>
      <c r="BT14" s="259">
        <f t="shared" si="14"/>
        <v>0</v>
      </c>
      <c r="BU14" s="260"/>
      <c r="BV14" s="260"/>
      <c r="BW14" s="260"/>
      <c r="BX14" s="277"/>
    </row>
    <row r="15" s="243" customFormat="1" spans="1:76">
      <c r="A15" s="258" t="s">
        <v>335</v>
      </c>
      <c r="B15" s="259">
        <f t="shared" si="0"/>
        <v>919.21</v>
      </c>
      <c r="C15" s="259">
        <f t="shared" si="1"/>
        <v>0</v>
      </c>
      <c r="D15" s="260"/>
      <c r="E15" s="260"/>
      <c r="F15" s="260"/>
      <c r="G15" s="260"/>
      <c r="H15" s="259">
        <f t="shared" si="2"/>
        <v>85.3</v>
      </c>
      <c r="I15" s="260"/>
      <c r="J15" s="260"/>
      <c r="K15" s="260"/>
      <c r="L15" s="260"/>
      <c r="M15" s="260">
        <v>45.3</v>
      </c>
      <c r="N15" s="260"/>
      <c r="O15" s="260"/>
      <c r="P15" s="260"/>
      <c r="Q15" s="260">
        <v>10</v>
      </c>
      <c r="R15" s="260">
        <v>30</v>
      </c>
      <c r="S15" s="259">
        <f t="shared" si="3"/>
        <v>0</v>
      </c>
      <c r="T15" s="260"/>
      <c r="U15" s="260"/>
      <c r="V15" s="260"/>
      <c r="W15" s="260"/>
      <c r="X15" s="260"/>
      <c r="Y15" s="260"/>
      <c r="Z15" s="260"/>
      <c r="AA15" s="259">
        <f t="shared" si="4"/>
        <v>0</v>
      </c>
      <c r="AB15" s="260"/>
      <c r="AC15" s="260"/>
      <c r="AD15" s="260"/>
      <c r="AE15" s="260"/>
      <c r="AF15" s="260"/>
      <c r="AG15" s="260"/>
      <c r="AH15" s="259">
        <f t="shared" si="5"/>
        <v>124.28</v>
      </c>
      <c r="AI15" s="260"/>
      <c r="AJ15" s="260">
        <v>124.28</v>
      </c>
      <c r="AK15" s="260"/>
      <c r="AL15" s="259">
        <f t="shared" si="6"/>
        <v>0</v>
      </c>
      <c r="AM15" s="260"/>
      <c r="AN15" s="260"/>
      <c r="AO15" s="259">
        <f t="shared" si="7"/>
        <v>21.5</v>
      </c>
      <c r="AP15" s="260">
        <v>21.5</v>
      </c>
      <c r="AQ15" s="260"/>
      <c r="AR15" s="260"/>
      <c r="AS15" s="259">
        <f t="shared" si="8"/>
        <v>0</v>
      </c>
      <c r="AT15" s="260"/>
      <c r="AU15" s="260"/>
      <c r="AV15" s="259">
        <f t="shared" si="9"/>
        <v>688.13</v>
      </c>
      <c r="AW15" s="260"/>
      <c r="AX15" s="260"/>
      <c r="AY15" s="260">
        <v>228.7</v>
      </c>
      <c r="AZ15" s="260"/>
      <c r="BA15" s="260">
        <v>459.43</v>
      </c>
      <c r="BB15" s="259">
        <f t="shared" si="10"/>
        <v>0</v>
      </c>
      <c r="BC15" s="260"/>
      <c r="BD15" s="260"/>
      <c r="BE15" s="259">
        <f t="shared" si="11"/>
        <v>0</v>
      </c>
      <c r="BF15" s="260"/>
      <c r="BG15" s="260"/>
      <c r="BH15" s="260"/>
      <c r="BI15" s="260"/>
      <c r="BJ15" s="259">
        <f t="shared" si="12"/>
        <v>0</v>
      </c>
      <c r="BK15" s="260"/>
      <c r="BL15" s="260"/>
      <c r="BM15" s="260"/>
      <c r="BN15" s="260"/>
      <c r="BO15" s="260"/>
      <c r="BP15" s="260"/>
      <c r="BQ15" s="259">
        <f t="shared" si="13"/>
        <v>0</v>
      </c>
      <c r="BR15" s="260"/>
      <c r="BS15" s="260"/>
      <c r="BT15" s="259">
        <f t="shared" si="14"/>
        <v>0</v>
      </c>
      <c r="BU15" s="260"/>
      <c r="BV15" s="260"/>
      <c r="BW15" s="260"/>
      <c r="BX15" s="277"/>
    </row>
    <row r="16" s="243" customFormat="1" spans="1:76">
      <c r="A16" s="258" t="s">
        <v>336</v>
      </c>
      <c r="B16" s="259">
        <f t="shared" si="0"/>
        <v>3781.9</v>
      </c>
      <c r="C16" s="259">
        <f t="shared" si="1"/>
        <v>0</v>
      </c>
      <c r="D16" s="260"/>
      <c r="E16" s="260"/>
      <c r="F16" s="260"/>
      <c r="G16" s="260"/>
      <c r="H16" s="259">
        <f t="shared" si="2"/>
        <v>1972</v>
      </c>
      <c r="I16" s="260">
        <v>90</v>
      </c>
      <c r="J16" s="260"/>
      <c r="K16" s="260"/>
      <c r="L16" s="260"/>
      <c r="M16" s="260">
        <v>1882</v>
      </c>
      <c r="N16" s="260"/>
      <c r="O16" s="260"/>
      <c r="P16" s="260"/>
      <c r="Q16" s="260"/>
      <c r="R16" s="260"/>
      <c r="S16" s="259">
        <f t="shared" si="3"/>
        <v>120.8</v>
      </c>
      <c r="T16" s="260"/>
      <c r="U16" s="260">
        <v>120.8</v>
      </c>
      <c r="V16" s="260"/>
      <c r="W16" s="260"/>
      <c r="X16" s="260"/>
      <c r="Y16" s="260"/>
      <c r="Z16" s="260"/>
      <c r="AA16" s="259">
        <f t="shared" si="4"/>
        <v>0</v>
      </c>
      <c r="AB16" s="260"/>
      <c r="AC16" s="260"/>
      <c r="AD16" s="260"/>
      <c r="AE16" s="260"/>
      <c r="AF16" s="260"/>
      <c r="AG16" s="260"/>
      <c r="AH16" s="259">
        <f t="shared" si="5"/>
        <v>1663.74</v>
      </c>
      <c r="AI16" s="260"/>
      <c r="AJ16" s="260">
        <v>1663.74</v>
      </c>
      <c r="AK16" s="260"/>
      <c r="AL16" s="259">
        <f t="shared" si="6"/>
        <v>25.36</v>
      </c>
      <c r="AM16" s="260">
        <v>25.36</v>
      </c>
      <c r="AN16" s="260"/>
      <c r="AO16" s="259">
        <f t="shared" si="7"/>
        <v>0</v>
      </c>
      <c r="AP16" s="260"/>
      <c r="AQ16" s="260"/>
      <c r="AR16" s="260"/>
      <c r="AS16" s="259">
        <f t="shared" si="8"/>
        <v>0</v>
      </c>
      <c r="AT16" s="260"/>
      <c r="AU16" s="260"/>
      <c r="AV16" s="259">
        <f t="shared" si="9"/>
        <v>0</v>
      </c>
      <c r="AW16" s="260"/>
      <c r="AX16" s="260"/>
      <c r="AY16" s="260"/>
      <c r="AZ16" s="260"/>
      <c r="BA16" s="260"/>
      <c r="BB16" s="259">
        <f t="shared" si="10"/>
        <v>0</v>
      </c>
      <c r="BC16" s="260"/>
      <c r="BD16" s="260"/>
      <c r="BE16" s="259">
        <f t="shared" si="11"/>
        <v>0</v>
      </c>
      <c r="BF16" s="260"/>
      <c r="BG16" s="260"/>
      <c r="BH16" s="260"/>
      <c r="BI16" s="260"/>
      <c r="BJ16" s="259">
        <f t="shared" si="12"/>
        <v>0</v>
      </c>
      <c r="BK16" s="260"/>
      <c r="BL16" s="260"/>
      <c r="BM16" s="260"/>
      <c r="BN16" s="260"/>
      <c r="BO16" s="260"/>
      <c r="BP16" s="260"/>
      <c r="BQ16" s="259">
        <f t="shared" si="13"/>
        <v>0</v>
      </c>
      <c r="BR16" s="260"/>
      <c r="BS16" s="260"/>
      <c r="BT16" s="259">
        <f t="shared" si="14"/>
        <v>0</v>
      </c>
      <c r="BU16" s="260"/>
      <c r="BV16" s="260"/>
      <c r="BW16" s="260"/>
      <c r="BX16" s="277"/>
    </row>
    <row r="17" s="243" customFormat="1" spans="1:76">
      <c r="A17" s="258" t="s">
        <v>337</v>
      </c>
      <c r="B17" s="259">
        <f t="shared" si="0"/>
        <v>5240.0987</v>
      </c>
      <c r="C17" s="259">
        <f t="shared" si="1"/>
        <v>0</v>
      </c>
      <c r="D17" s="260"/>
      <c r="E17" s="260"/>
      <c r="F17" s="260"/>
      <c r="G17" s="260"/>
      <c r="H17" s="259">
        <f t="shared" si="2"/>
        <v>1711</v>
      </c>
      <c r="I17" s="260">
        <v>10</v>
      </c>
      <c r="J17" s="260"/>
      <c r="K17" s="260"/>
      <c r="L17" s="260">
        <v>1</v>
      </c>
      <c r="M17" s="260">
        <v>1700</v>
      </c>
      <c r="N17" s="260"/>
      <c r="O17" s="260"/>
      <c r="P17" s="260"/>
      <c r="Q17" s="260"/>
      <c r="R17" s="260"/>
      <c r="S17" s="259">
        <f t="shared" si="3"/>
        <v>478</v>
      </c>
      <c r="T17" s="260"/>
      <c r="U17" s="260">
        <v>355</v>
      </c>
      <c r="V17" s="260"/>
      <c r="W17" s="260">
        <v>100</v>
      </c>
      <c r="X17" s="260">
        <v>23</v>
      </c>
      <c r="Y17" s="260"/>
      <c r="Z17" s="260"/>
      <c r="AA17" s="259">
        <f t="shared" si="4"/>
        <v>2310</v>
      </c>
      <c r="AB17" s="260"/>
      <c r="AC17" s="260">
        <v>2310</v>
      </c>
      <c r="AD17" s="260"/>
      <c r="AE17" s="260"/>
      <c r="AF17" s="260"/>
      <c r="AG17" s="260"/>
      <c r="AH17" s="259">
        <f t="shared" si="5"/>
        <v>0</v>
      </c>
      <c r="AI17" s="260"/>
      <c r="AJ17" s="260"/>
      <c r="AK17" s="260"/>
      <c r="AL17" s="259">
        <f t="shared" si="6"/>
        <v>0</v>
      </c>
      <c r="AM17" s="260"/>
      <c r="AN17" s="260"/>
      <c r="AO17" s="259">
        <f t="shared" si="7"/>
        <v>500</v>
      </c>
      <c r="AP17" s="260"/>
      <c r="AQ17" s="260"/>
      <c r="AR17" s="260">
        <v>500</v>
      </c>
      <c r="AS17" s="259">
        <f t="shared" si="8"/>
        <v>0</v>
      </c>
      <c r="AT17" s="260"/>
      <c r="AU17" s="260"/>
      <c r="AV17" s="259">
        <f t="shared" si="9"/>
        <v>241.0987</v>
      </c>
      <c r="AW17" s="260">
        <v>178.86</v>
      </c>
      <c r="AX17" s="260"/>
      <c r="AY17" s="260">
        <v>60</v>
      </c>
      <c r="AZ17" s="260"/>
      <c r="BA17" s="260">
        <v>2.2387</v>
      </c>
      <c r="BB17" s="259">
        <f t="shared" si="10"/>
        <v>0</v>
      </c>
      <c r="BC17" s="260"/>
      <c r="BD17" s="260"/>
      <c r="BE17" s="259">
        <f t="shared" si="11"/>
        <v>0</v>
      </c>
      <c r="BF17" s="260"/>
      <c r="BG17" s="260"/>
      <c r="BH17" s="260"/>
      <c r="BI17" s="260"/>
      <c r="BJ17" s="259">
        <f t="shared" si="12"/>
        <v>0</v>
      </c>
      <c r="BK17" s="260"/>
      <c r="BL17" s="260"/>
      <c r="BM17" s="260"/>
      <c r="BN17" s="260"/>
      <c r="BO17" s="260"/>
      <c r="BP17" s="260"/>
      <c r="BQ17" s="259">
        <f t="shared" si="13"/>
        <v>0</v>
      </c>
      <c r="BR17" s="260"/>
      <c r="BS17" s="260"/>
      <c r="BT17" s="259">
        <f t="shared" si="14"/>
        <v>0</v>
      </c>
      <c r="BU17" s="260"/>
      <c r="BV17" s="260"/>
      <c r="BW17" s="260"/>
      <c r="BX17" s="277"/>
    </row>
    <row r="18" s="243" customFormat="1" spans="1:76">
      <c r="A18" s="258" t="s">
        <v>338</v>
      </c>
      <c r="B18" s="259">
        <f t="shared" si="0"/>
        <v>1261.58</v>
      </c>
      <c r="C18" s="259">
        <f t="shared" si="1"/>
        <v>0</v>
      </c>
      <c r="D18" s="260"/>
      <c r="E18" s="260"/>
      <c r="F18" s="260"/>
      <c r="G18" s="260"/>
      <c r="H18" s="259">
        <f t="shared" si="2"/>
        <v>148.49</v>
      </c>
      <c r="I18" s="260">
        <v>97.98</v>
      </c>
      <c r="J18" s="260"/>
      <c r="K18" s="260"/>
      <c r="L18" s="260"/>
      <c r="M18" s="260">
        <v>50.51</v>
      </c>
      <c r="N18" s="260"/>
      <c r="O18" s="260"/>
      <c r="P18" s="260"/>
      <c r="Q18" s="260"/>
      <c r="R18" s="260"/>
      <c r="S18" s="259">
        <f t="shared" si="3"/>
        <v>351.1</v>
      </c>
      <c r="T18" s="260"/>
      <c r="U18" s="260">
        <v>351.1</v>
      </c>
      <c r="V18" s="260"/>
      <c r="W18" s="260"/>
      <c r="X18" s="260"/>
      <c r="Y18" s="260"/>
      <c r="Z18" s="260"/>
      <c r="AA18" s="259">
        <f t="shared" si="4"/>
        <v>0</v>
      </c>
      <c r="AB18" s="260"/>
      <c r="AC18" s="260"/>
      <c r="AD18" s="260"/>
      <c r="AE18" s="260"/>
      <c r="AF18" s="260"/>
      <c r="AG18" s="260"/>
      <c r="AH18" s="259">
        <f t="shared" si="5"/>
        <v>159.17</v>
      </c>
      <c r="AI18" s="260">
        <v>159.17</v>
      </c>
      <c r="AJ18" s="260"/>
      <c r="AK18" s="260"/>
      <c r="AL18" s="259">
        <f t="shared" si="6"/>
        <v>0</v>
      </c>
      <c r="AM18" s="260"/>
      <c r="AN18" s="260"/>
      <c r="AO18" s="259">
        <f t="shared" si="7"/>
        <v>602.82</v>
      </c>
      <c r="AP18" s="260"/>
      <c r="AQ18" s="260"/>
      <c r="AR18" s="260">
        <v>602.82</v>
      </c>
      <c r="AS18" s="259">
        <f t="shared" si="8"/>
        <v>0</v>
      </c>
      <c r="AT18" s="260"/>
      <c r="AU18" s="260"/>
      <c r="AV18" s="259">
        <f t="shared" si="9"/>
        <v>0</v>
      </c>
      <c r="AW18" s="260"/>
      <c r="AX18" s="260"/>
      <c r="AY18" s="260"/>
      <c r="AZ18" s="260"/>
      <c r="BA18" s="260"/>
      <c r="BB18" s="259">
        <f t="shared" si="10"/>
        <v>0</v>
      </c>
      <c r="BC18" s="260"/>
      <c r="BD18" s="260"/>
      <c r="BE18" s="259">
        <f t="shared" si="11"/>
        <v>0</v>
      </c>
      <c r="BF18" s="260"/>
      <c r="BG18" s="260"/>
      <c r="BH18" s="260"/>
      <c r="BI18" s="260"/>
      <c r="BJ18" s="259">
        <f t="shared" si="12"/>
        <v>0</v>
      </c>
      <c r="BK18" s="260"/>
      <c r="BL18" s="260"/>
      <c r="BM18" s="260"/>
      <c r="BN18" s="260"/>
      <c r="BO18" s="260"/>
      <c r="BP18" s="260"/>
      <c r="BQ18" s="259">
        <f t="shared" si="13"/>
        <v>0</v>
      </c>
      <c r="BR18" s="260"/>
      <c r="BS18" s="260"/>
      <c r="BT18" s="259">
        <f t="shared" si="14"/>
        <v>0</v>
      </c>
      <c r="BU18" s="260"/>
      <c r="BV18" s="260"/>
      <c r="BW18" s="260"/>
      <c r="BX18" s="277"/>
    </row>
    <row r="19" s="243" customFormat="1" spans="1:76">
      <c r="A19" s="258" t="s">
        <v>339</v>
      </c>
      <c r="B19" s="259">
        <f t="shared" si="0"/>
        <v>47.4</v>
      </c>
      <c r="C19" s="259">
        <f t="shared" si="1"/>
        <v>0</v>
      </c>
      <c r="D19" s="260"/>
      <c r="E19" s="260"/>
      <c r="F19" s="260"/>
      <c r="G19" s="260"/>
      <c r="H19" s="259">
        <f t="shared" si="2"/>
        <v>41</v>
      </c>
      <c r="I19" s="260">
        <v>41</v>
      </c>
      <c r="J19" s="260"/>
      <c r="K19" s="260"/>
      <c r="L19" s="260"/>
      <c r="M19" s="260"/>
      <c r="N19" s="260"/>
      <c r="O19" s="260"/>
      <c r="P19" s="260"/>
      <c r="Q19" s="260"/>
      <c r="R19" s="260"/>
      <c r="S19" s="259">
        <f t="shared" si="3"/>
        <v>0</v>
      </c>
      <c r="T19" s="260"/>
      <c r="U19" s="260"/>
      <c r="V19" s="260"/>
      <c r="W19" s="260"/>
      <c r="X19" s="260"/>
      <c r="Y19" s="260"/>
      <c r="Z19" s="260"/>
      <c r="AA19" s="259">
        <f t="shared" si="4"/>
        <v>0</v>
      </c>
      <c r="AB19" s="260"/>
      <c r="AC19" s="260"/>
      <c r="AD19" s="260"/>
      <c r="AE19" s="260"/>
      <c r="AF19" s="260"/>
      <c r="AG19" s="260"/>
      <c r="AH19" s="259">
        <f t="shared" si="5"/>
        <v>0</v>
      </c>
      <c r="AI19" s="260"/>
      <c r="AJ19" s="260"/>
      <c r="AK19" s="260"/>
      <c r="AL19" s="259">
        <f t="shared" si="6"/>
        <v>0</v>
      </c>
      <c r="AM19" s="260"/>
      <c r="AN19" s="260"/>
      <c r="AO19" s="259">
        <f t="shared" si="7"/>
        <v>6.4</v>
      </c>
      <c r="AP19" s="260"/>
      <c r="AQ19" s="260"/>
      <c r="AR19" s="260">
        <v>6.4</v>
      </c>
      <c r="AS19" s="259">
        <f t="shared" si="8"/>
        <v>0</v>
      </c>
      <c r="AT19" s="260"/>
      <c r="AU19" s="260"/>
      <c r="AV19" s="259">
        <f t="shared" si="9"/>
        <v>0</v>
      </c>
      <c r="AW19" s="260"/>
      <c r="AX19" s="260"/>
      <c r="AY19" s="260"/>
      <c r="AZ19" s="260"/>
      <c r="BA19" s="260"/>
      <c r="BB19" s="259">
        <f t="shared" si="10"/>
        <v>0</v>
      </c>
      <c r="BC19" s="260"/>
      <c r="BD19" s="260"/>
      <c r="BE19" s="259">
        <f t="shared" si="11"/>
        <v>0</v>
      </c>
      <c r="BF19" s="260"/>
      <c r="BG19" s="260"/>
      <c r="BH19" s="260"/>
      <c r="BI19" s="260"/>
      <c r="BJ19" s="259">
        <f t="shared" si="12"/>
        <v>0</v>
      </c>
      <c r="BK19" s="260"/>
      <c r="BL19" s="260"/>
      <c r="BM19" s="260"/>
      <c r="BN19" s="260"/>
      <c r="BO19" s="260"/>
      <c r="BP19" s="260"/>
      <c r="BQ19" s="259">
        <f t="shared" si="13"/>
        <v>0</v>
      </c>
      <c r="BR19" s="260"/>
      <c r="BS19" s="260"/>
      <c r="BT19" s="259">
        <f t="shared" si="14"/>
        <v>0</v>
      </c>
      <c r="BU19" s="260"/>
      <c r="BV19" s="260"/>
      <c r="BW19" s="260"/>
      <c r="BX19" s="277"/>
    </row>
    <row r="20" s="243" customFormat="1" spans="1:76">
      <c r="A20" s="258" t="s">
        <v>340</v>
      </c>
      <c r="B20" s="259">
        <f t="shared" si="0"/>
        <v>3820</v>
      </c>
      <c r="C20" s="259">
        <f t="shared" si="1"/>
        <v>0</v>
      </c>
      <c r="D20" s="260"/>
      <c r="E20" s="260"/>
      <c r="F20" s="260"/>
      <c r="G20" s="260"/>
      <c r="H20" s="259">
        <f t="shared" si="2"/>
        <v>0</v>
      </c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59">
        <f t="shared" si="3"/>
        <v>0</v>
      </c>
      <c r="T20" s="260"/>
      <c r="U20" s="260"/>
      <c r="V20" s="260"/>
      <c r="W20" s="260"/>
      <c r="X20" s="260"/>
      <c r="Y20" s="260"/>
      <c r="Z20" s="260"/>
      <c r="AA20" s="259">
        <f t="shared" si="4"/>
        <v>0</v>
      </c>
      <c r="AB20" s="260"/>
      <c r="AC20" s="260"/>
      <c r="AD20" s="260"/>
      <c r="AE20" s="260"/>
      <c r="AF20" s="260"/>
      <c r="AG20" s="260"/>
      <c r="AH20" s="259">
        <f t="shared" si="5"/>
        <v>100</v>
      </c>
      <c r="AI20" s="260"/>
      <c r="AJ20" s="260">
        <v>100</v>
      </c>
      <c r="AK20" s="260"/>
      <c r="AL20" s="259">
        <f t="shared" si="6"/>
        <v>0</v>
      </c>
      <c r="AM20" s="260"/>
      <c r="AN20" s="260"/>
      <c r="AO20" s="259">
        <f t="shared" si="7"/>
        <v>3720</v>
      </c>
      <c r="AP20" s="260"/>
      <c r="AQ20" s="260"/>
      <c r="AR20" s="260">
        <v>3720</v>
      </c>
      <c r="AS20" s="259">
        <f t="shared" si="8"/>
        <v>0</v>
      </c>
      <c r="AT20" s="260"/>
      <c r="AU20" s="260"/>
      <c r="AV20" s="259">
        <f t="shared" si="9"/>
        <v>0</v>
      </c>
      <c r="AW20" s="260"/>
      <c r="AX20" s="260"/>
      <c r="AY20" s="260"/>
      <c r="AZ20" s="260"/>
      <c r="BA20" s="260"/>
      <c r="BB20" s="259">
        <f t="shared" si="10"/>
        <v>0</v>
      </c>
      <c r="BC20" s="260"/>
      <c r="BD20" s="260"/>
      <c r="BE20" s="259">
        <f t="shared" si="11"/>
        <v>0</v>
      </c>
      <c r="BF20" s="260"/>
      <c r="BG20" s="260"/>
      <c r="BH20" s="260"/>
      <c r="BI20" s="260"/>
      <c r="BJ20" s="259">
        <f t="shared" si="12"/>
        <v>0</v>
      </c>
      <c r="BK20" s="260"/>
      <c r="BL20" s="260"/>
      <c r="BM20" s="260"/>
      <c r="BN20" s="260"/>
      <c r="BO20" s="260"/>
      <c r="BP20" s="260"/>
      <c r="BQ20" s="259">
        <f t="shared" si="13"/>
        <v>0</v>
      </c>
      <c r="BR20" s="260"/>
      <c r="BS20" s="260"/>
      <c r="BT20" s="259">
        <f t="shared" si="14"/>
        <v>0</v>
      </c>
      <c r="BU20" s="260"/>
      <c r="BV20" s="260"/>
      <c r="BW20" s="260"/>
      <c r="BX20" s="277"/>
    </row>
    <row r="21" s="243" customFormat="1" spans="1:76">
      <c r="A21" s="258" t="s">
        <v>341</v>
      </c>
      <c r="B21" s="259">
        <f t="shared" si="0"/>
        <v>0</v>
      </c>
      <c r="C21" s="259">
        <f t="shared" si="1"/>
        <v>0</v>
      </c>
      <c r="D21" s="260"/>
      <c r="E21" s="260"/>
      <c r="F21" s="260"/>
      <c r="G21" s="260"/>
      <c r="H21" s="259">
        <f t="shared" si="2"/>
        <v>0</v>
      </c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59">
        <f t="shared" si="3"/>
        <v>0</v>
      </c>
      <c r="T21" s="260"/>
      <c r="U21" s="260"/>
      <c r="V21" s="260"/>
      <c r="W21" s="260"/>
      <c r="X21" s="260"/>
      <c r="Y21" s="260"/>
      <c r="Z21" s="260"/>
      <c r="AA21" s="259">
        <f t="shared" si="4"/>
        <v>0</v>
      </c>
      <c r="AB21" s="260"/>
      <c r="AC21" s="260"/>
      <c r="AD21" s="260"/>
      <c r="AE21" s="260"/>
      <c r="AF21" s="260"/>
      <c r="AG21" s="260"/>
      <c r="AH21" s="259">
        <f t="shared" si="5"/>
        <v>0</v>
      </c>
      <c r="AI21" s="260"/>
      <c r="AJ21" s="260"/>
      <c r="AK21" s="260"/>
      <c r="AL21" s="259">
        <f t="shared" si="6"/>
        <v>0</v>
      </c>
      <c r="AM21" s="260"/>
      <c r="AN21" s="260"/>
      <c r="AO21" s="259">
        <f t="shared" si="7"/>
        <v>0</v>
      </c>
      <c r="AP21" s="260"/>
      <c r="AQ21" s="260"/>
      <c r="AR21" s="260"/>
      <c r="AS21" s="259">
        <f t="shared" si="8"/>
        <v>0</v>
      </c>
      <c r="AT21" s="260"/>
      <c r="AU21" s="260"/>
      <c r="AV21" s="259">
        <f t="shared" si="9"/>
        <v>0</v>
      </c>
      <c r="AW21" s="260"/>
      <c r="AX21" s="260"/>
      <c r="AY21" s="260"/>
      <c r="AZ21" s="260"/>
      <c r="BA21" s="260"/>
      <c r="BB21" s="259">
        <f t="shared" si="10"/>
        <v>0</v>
      </c>
      <c r="BC21" s="260"/>
      <c r="BD21" s="260"/>
      <c r="BE21" s="259">
        <f t="shared" si="11"/>
        <v>0</v>
      </c>
      <c r="BF21" s="260"/>
      <c r="BG21" s="260"/>
      <c r="BH21" s="260"/>
      <c r="BI21" s="260"/>
      <c r="BJ21" s="259">
        <f t="shared" si="12"/>
        <v>0</v>
      </c>
      <c r="BK21" s="260"/>
      <c r="BL21" s="260"/>
      <c r="BM21" s="260"/>
      <c r="BN21" s="260"/>
      <c r="BO21" s="260"/>
      <c r="BP21" s="260"/>
      <c r="BQ21" s="259">
        <f t="shared" si="13"/>
        <v>0</v>
      </c>
      <c r="BR21" s="260"/>
      <c r="BS21" s="260"/>
      <c r="BT21" s="259">
        <f t="shared" si="14"/>
        <v>0</v>
      </c>
      <c r="BU21" s="260"/>
      <c r="BV21" s="260"/>
      <c r="BW21" s="260"/>
      <c r="BX21" s="277"/>
    </row>
    <row r="22" s="243" customFormat="1" spans="1:76">
      <c r="A22" s="258" t="s">
        <v>342</v>
      </c>
      <c r="B22" s="259">
        <f t="shared" si="0"/>
        <v>0</v>
      </c>
      <c r="C22" s="259">
        <f t="shared" si="1"/>
        <v>0</v>
      </c>
      <c r="D22" s="260"/>
      <c r="E22" s="260"/>
      <c r="F22" s="260"/>
      <c r="G22" s="260"/>
      <c r="H22" s="259">
        <f t="shared" si="2"/>
        <v>0</v>
      </c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59">
        <f t="shared" si="3"/>
        <v>0</v>
      </c>
      <c r="T22" s="260"/>
      <c r="U22" s="260"/>
      <c r="V22" s="260"/>
      <c r="W22" s="260"/>
      <c r="X22" s="260"/>
      <c r="Y22" s="260"/>
      <c r="Z22" s="260"/>
      <c r="AA22" s="259">
        <f t="shared" si="4"/>
        <v>0</v>
      </c>
      <c r="AB22" s="260"/>
      <c r="AC22" s="260"/>
      <c r="AD22" s="260"/>
      <c r="AE22" s="260"/>
      <c r="AF22" s="260"/>
      <c r="AG22" s="260"/>
      <c r="AH22" s="259">
        <f t="shared" si="5"/>
        <v>0</v>
      </c>
      <c r="AI22" s="260"/>
      <c r="AJ22" s="260"/>
      <c r="AK22" s="260"/>
      <c r="AL22" s="259">
        <f t="shared" si="6"/>
        <v>0</v>
      </c>
      <c r="AM22" s="260"/>
      <c r="AN22" s="260"/>
      <c r="AO22" s="259">
        <f t="shared" si="7"/>
        <v>0</v>
      </c>
      <c r="AP22" s="260"/>
      <c r="AQ22" s="260"/>
      <c r="AR22" s="260"/>
      <c r="AS22" s="259">
        <f t="shared" si="8"/>
        <v>0</v>
      </c>
      <c r="AT22" s="260"/>
      <c r="AU22" s="260"/>
      <c r="AV22" s="259">
        <f t="shared" si="9"/>
        <v>0</v>
      </c>
      <c r="AW22" s="260"/>
      <c r="AX22" s="260"/>
      <c r="AY22" s="260"/>
      <c r="AZ22" s="260"/>
      <c r="BA22" s="260"/>
      <c r="BB22" s="259">
        <f t="shared" si="10"/>
        <v>0</v>
      </c>
      <c r="BC22" s="260"/>
      <c r="BD22" s="260"/>
      <c r="BE22" s="259">
        <f t="shared" si="11"/>
        <v>0</v>
      </c>
      <c r="BF22" s="260"/>
      <c r="BG22" s="260"/>
      <c r="BH22" s="260"/>
      <c r="BI22" s="260"/>
      <c r="BJ22" s="259">
        <f t="shared" si="12"/>
        <v>0</v>
      </c>
      <c r="BK22" s="260"/>
      <c r="BL22" s="260"/>
      <c r="BM22" s="260"/>
      <c r="BN22" s="260"/>
      <c r="BO22" s="260"/>
      <c r="BP22" s="260"/>
      <c r="BQ22" s="259">
        <f t="shared" si="13"/>
        <v>0</v>
      </c>
      <c r="BR22" s="260"/>
      <c r="BS22" s="260"/>
      <c r="BT22" s="259">
        <f t="shared" si="14"/>
        <v>0</v>
      </c>
      <c r="BU22" s="260"/>
      <c r="BV22" s="260"/>
      <c r="BW22" s="260"/>
      <c r="BX22" s="277"/>
    </row>
    <row r="23" s="243" customFormat="1" spans="1:76">
      <c r="A23" s="258" t="s">
        <v>343</v>
      </c>
      <c r="B23" s="259">
        <f t="shared" si="0"/>
        <v>1.88</v>
      </c>
      <c r="C23" s="259">
        <f t="shared" si="1"/>
        <v>0</v>
      </c>
      <c r="D23" s="260"/>
      <c r="E23" s="260"/>
      <c r="F23" s="260"/>
      <c r="G23" s="260"/>
      <c r="H23" s="259">
        <f t="shared" si="2"/>
        <v>1.88</v>
      </c>
      <c r="I23" s="260"/>
      <c r="J23" s="260"/>
      <c r="K23" s="260"/>
      <c r="L23" s="260">
        <v>1.88</v>
      </c>
      <c r="M23" s="260"/>
      <c r="N23" s="260"/>
      <c r="O23" s="260"/>
      <c r="P23" s="260"/>
      <c r="Q23" s="260"/>
      <c r="R23" s="260"/>
      <c r="S23" s="259">
        <f t="shared" si="3"/>
        <v>0</v>
      </c>
      <c r="T23" s="260"/>
      <c r="U23" s="260"/>
      <c r="V23" s="260"/>
      <c r="W23" s="260"/>
      <c r="X23" s="260"/>
      <c r="Y23" s="260"/>
      <c r="Z23" s="260"/>
      <c r="AA23" s="259">
        <f t="shared" si="4"/>
        <v>0</v>
      </c>
      <c r="AB23" s="260"/>
      <c r="AC23" s="260"/>
      <c r="AD23" s="260"/>
      <c r="AE23" s="260"/>
      <c r="AF23" s="260"/>
      <c r="AG23" s="260"/>
      <c r="AH23" s="259">
        <f t="shared" si="5"/>
        <v>0</v>
      </c>
      <c r="AI23" s="260"/>
      <c r="AJ23" s="260"/>
      <c r="AK23" s="260"/>
      <c r="AL23" s="259">
        <f t="shared" si="6"/>
        <v>0</v>
      </c>
      <c r="AM23" s="260"/>
      <c r="AN23" s="260"/>
      <c r="AO23" s="259">
        <f t="shared" si="7"/>
        <v>0</v>
      </c>
      <c r="AP23" s="260"/>
      <c r="AQ23" s="260"/>
      <c r="AR23" s="260"/>
      <c r="AS23" s="259">
        <f t="shared" si="8"/>
        <v>0</v>
      </c>
      <c r="AT23" s="260"/>
      <c r="AU23" s="260"/>
      <c r="AV23" s="259">
        <f t="shared" si="9"/>
        <v>0</v>
      </c>
      <c r="AW23" s="260"/>
      <c r="AX23" s="260"/>
      <c r="AY23" s="260"/>
      <c r="AZ23" s="260"/>
      <c r="BA23" s="260"/>
      <c r="BB23" s="259">
        <f t="shared" si="10"/>
        <v>0</v>
      </c>
      <c r="BC23" s="260"/>
      <c r="BD23" s="260"/>
      <c r="BE23" s="259">
        <f t="shared" si="11"/>
        <v>0</v>
      </c>
      <c r="BF23" s="260"/>
      <c r="BG23" s="260"/>
      <c r="BH23" s="260"/>
      <c r="BI23" s="260"/>
      <c r="BJ23" s="259">
        <f t="shared" si="12"/>
        <v>0</v>
      </c>
      <c r="BK23" s="260"/>
      <c r="BL23" s="260"/>
      <c r="BM23" s="260"/>
      <c r="BN23" s="260"/>
      <c r="BO23" s="260"/>
      <c r="BP23" s="260"/>
      <c r="BQ23" s="259">
        <f t="shared" si="13"/>
        <v>0</v>
      </c>
      <c r="BR23" s="260"/>
      <c r="BS23" s="260"/>
      <c r="BT23" s="259">
        <f t="shared" si="14"/>
        <v>0</v>
      </c>
      <c r="BU23" s="260"/>
      <c r="BV23" s="260"/>
      <c r="BW23" s="260"/>
      <c r="BX23" s="277"/>
    </row>
    <row r="24" s="243" customFormat="1" spans="1:76">
      <c r="A24" s="258" t="s">
        <v>344</v>
      </c>
      <c r="B24" s="259">
        <f t="shared" si="0"/>
        <v>5188.61</v>
      </c>
      <c r="C24" s="259">
        <f t="shared" si="1"/>
        <v>284.93</v>
      </c>
      <c r="D24" s="260"/>
      <c r="E24" s="260"/>
      <c r="F24" s="260">
        <v>284.93</v>
      </c>
      <c r="G24" s="260"/>
      <c r="H24" s="259">
        <f t="shared" si="2"/>
        <v>0</v>
      </c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59">
        <f t="shared" si="3"/>
        <v>4025</v>
      </c>
      <c r="T24" s="260">
        <v>2578</v>
      </c>
      <c r="U24" s="260"/>
      <c r="V24" s="260"/>
      <c r="W24" s="260">
        <v>1447</v>
      </c>
      <c r="X24" s="260"/>
      <c r="Y24" s="260"/>
      <c r="Z24" s="260"/>
      <c r="AA24" s="259">
        <f t="shared" si="4"/>
        <v>0</v>
      </c>
      <c r="AB24" s="260"/>
      <c r="AC24" s="260"/>
      <c r="AD24" s="260"/>
      <c r="AE24" s="260"/>
      <c r="AF24" s="260"/>
      <c r="AG24" s="260"/>
      <c r="AH24" s="259">
        <f t="shared" si="5"/>
        <v>841.68</v>
      </c>
      <c r="AI24" s="260">
        <v>841.68</v>
      </c>
      <c r="AJ24" s="260"/>
      <c r="AK24" s="260"/>
      <c r="AL24" s="259">
        <f t="shared" si="6"/>
        <v>0</v>
      </c>
      <c r="AM24" s="260"/>
      <c r="AN24" s="260"/>
      <c r="AO24" s="259">
        <f t="shared" si="7"/>
        <v>0</v>
      </c>
      <c r="AP24" s="260"/>
      <c r="AQ24" s="260"/>
      <c r="AR24" s="260"/>
      <c r="AS24" s="259">
        <f t="shared" si="8"/>
        <v>0</v>
      </c>
      <c r="AT24" s="260"/>
      <c r="AU24" s="260"/>
      <c r="AV24" s="259">
        <f t="shared" si="9"/>
        <v>37</v>
      </c>
      <c r="AW24" s="260">
        <v>23.6</v>
      </c>
      <c r="AX24" s="260"/>
      <c r="AY24" s="260"/>
      <c r="AZ24" s="260"/>
      <c r="BA24" s="260">
        <v>13.4</v>
      </c>
      <c r="BB24" s="259">
        <f t="shared" si="10"/>
        <v>0</v>
      </c>
      <c r="BC24" s="260"/>
      <c r="BD24" s="260"/>
      <c r="BE24" s="259">
        <f t="shared" si="11"/>
        <v>0</v>
      </c>
      <c r="BF24" s="260"/>
      <c r="BG24" s="260"/>
      <c r="BH24" s="260"/>
      <c r="BI24" s="260"/>
      <c r="BJ24" s="259">
        <f t="shared" si="12"/>
        <v>0</v>
      </c>
      <c r="BK24" s="260"/>
      <c r="BL24" s="260"/>
      <c r="BM24" s="260"/>
      <c r="BN24" s="260"/>
      <c r="BO24" s="260"/>
      <c r="BP24" s="260"/>
      <c r="BQ24" s="259">
        <f t="shared" si="13"/>
        <v>0</v>
      </c>
      <c r="BR24" s="260"/>
      <c r="BS24" s="260"/>
      <c r="BT24" s="259">
        <f t="shared" si="14"/>
        <v>0</v>
      </c>
      <c r="BU24" s="260"/>
      <c r="BV24" s="260"/>
      <c r="BW24" s="260"/>
      <c r="BX24" s="277"/>
    </row>
    <row r="25" s="243" customFormat="1" spans="1:76">
      <c r="A25" s="258" t="s">
        <v>345</v>
      </c>
      <c r="B25" s="259">
        <f t="shared" si="0"/>
        <v>0</v>
      </c>
      <c r="C25" s="259">
        <f t="shared" si="1"/>
        <v>0</v>
      </c>
      <c r="D25" s="260"/>
      <c r="E25" s="260"/>
      <c r="F25" s="260"/>
      <c r="G25" s="260"/>
      <c r="H25" s="259">
        <f t="shared" si="2"/>
        <v>0</v>
      </c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59">
        <f t="shared" si="3"/>
        <v>0</v>
      </c>
      <c r="T25" s="260"/>
      <c r="U25" s="260"/>
      <c r="V25" s="260"/>
      <c r="W25" s="260"/>
      <c r="X25" s="260"/>
      <c r="Y25" s="260"/>
      <c r="Z25" s="260"/>
      <c r="AA25" s="259">
        <f t="shared" si="4"/>
        <v>0</v>
      </c>
      <c r="AB25" s="260"/>
      <c r="AC25" s="260"/>
      <c r="AD25" s="260"/>
      <c r="AE25" s="260"/>
      <c r="AF25" s="260"/>
      <c r="AG25" s="260"/>
      <c r="AH25" s="259">
        <f t="shared" si="5"/>
        <v>0</v>
      </c>
      <c r="AI25" s="260"/>
      <c r="AJ25" s="260"/>
      <c r="AK25" s="260"/>
      <c r="AL25" s="259">
        <f t="shared" si="6"/>
        <v>0</v>
      </c>
      <c r="AM25" s="260"/>
      <c r="AN25" s="260"/>
      <c r="AO25" s="259">
        <f t="shared" si="7"/>
        <v>0</v>
      </c>
      <c r="AP25" s="260"/>
      <c r="AQ25" s="260"/>
      <c r="AR25" s="260"/>
      <c r="AS25" s="259">
        <f t="shared" si="8"/>
        <v>0</v>
      </c>
      <c r="AT25" s="260"/>
      <c r="AU25" s="260"/>
      <c r="AV25" s="259">
        <f t="shared" si="9"/>
        <v>0</v>
      </c>
      <c r="AW25" s="260"/>
      <c r="AX25" s="260"/>
      <c r="AY25" s="260"/>
      <c r="AZ25" s="260"/>
      <c r="BA25" s="260"/>
      <c r="BB25" s="259">
        <f t="shared" si="10"/>
        <v>0</v>
      </c>
      <c r="BC25" s="260"/>
      <c r="BD25" s="260"/>
      <c r="BE25" s="259">
        <f t="shared" si="11"/>
        <v>0</v>
      </c>
      <c r="BF25" s="260"/>
      <c r="BG25" s="260"/>
      <c r="BH25" s="260"/>
      <c r="BI25" s="260"/>
      <c r="BJ25" s="259">
        <f t="shared" si="12"/>
        <v>0</v>
      </c>
      <c r="BK25" s="260"/>
      <c r="BL25" s="260"/>
      <c r="BM25" s="260"/>
      <c r="BN25" s="260"/>
      <c r="BO25" s="260"/>
      <c r="BP25" s="260"/>
      <c r="BQ25" s="259">
        <f t="shared" si="13"/>
        <v>0</v>
      </c>
      <c r="BR25" s="260"/>
      <c r="BS25" s="260"/>
      <c r="BT25" s="259">
        <f t="shared" si="14"/>
        <v>0</v>
      </c>
      <c r="BU25" s="260"/>
      <c r="BV25" s="260"/>
      <c r="BW25" s="260"/>
      <c r="BX25" s="277"/>
    </row>
    <row r="26" s="243" customFormat="1" spans="1:76">
      <c r="A26" s="258" t="s">
        <v>346</v>
      </c>
      <c r="B26" s="259">
        <f t="shared" si="0"/>
        <v>0</v>
      </c>
      <c r="C26" s="259">
        <f t="shared" si="1"/>
        <v>0</v>
      </c>
      <c r="D26" s="260"/>
      <c r="E26" s="260"/>
      <c r="F26" s="260"/>
      <c r="G26" s="260"/>
      <c r="H26" s="259">
        <f t="shared" si="2"/>
        <v>0</v>
      </c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59">
        <f t="shared" si="3"/>
        <v>0</v>
      </c>
      <c r="T26" s="260"/>
      <c r="U26" s="260"/>
      <c r="V26" s="260"/>
      <c r="W26" s="260"/>
      <c r="X26" s="260"/>
      <c r="Y26" s="260"/>
      <c r="Z26" s="260"/>
      <c r="AA26" s="259">
        <f t="shared" si="4"/>
        <v>0</v>
      </c>
      <c r="AB26" s="260"/>
      <c r="AC26" s="260"/>
      <c r="AD26" s="260"/>
      <c r="AE26" s="260"/>
      <c r="AF26" s="260"/>
      <c r="AG26" s="260"/>
      <c r="AH26" s="259">
        <f t="shared" si="5"/>
        <v>0</v>
      </c>
      <c r="AI26" s="260"/>
      <c r="AJ26" s="260"/>
      <c r="AK26" s="260"/>
      <c r="AL26" s="259">
        <f t="shared" si="6"/>
        <v>0</v>
      </c>
      <c r="AM26" s="260"/>
      <c r="AN26" s="260"/>
      <c r="AO26" s="259">
        <f t="shared" si="7"/>
        <v>0</v>
      </c>
      <c r="AP26" s="260"/>
      <c r="AQ26" s="260"/>
      <c r="AR26" s="260"/>
      <c r="AS26" s="259">
        <f t="shared" si="8"/>
        <v>0</v>
      </c>
      <c r="AT26" s="260"/>
      <c r="AU26" s="260"/>
      <c r="AV26" s="259">
        <f t="shared" si="9"/>
        <v>0</v>
      </c>
      <c r="AW26" s="260"/>
      <c r="AX26" s="260"/>
      <c r="AY26" s="260"/>
      <c r="AZ26" s="260"/>
      <c r="BA26" s="260"/>
      <c r="BB26" s="259">
        <f t="shared" si="10"/>
        <v>0</v>
      </c>
      <c r="BC26" s="260"/>
      <c r="BD26" s="260"/>
      <c r="BE26" s="259">
        <f t="shared" si="11"/>
        <v>0</v>
      </c>
      <c r="BF26" s="260"/>
      <c r="BG26" s="260"/>
      <c r="BH26" s="260"/>
      <c r="BI26" s="260"/>
      <c r="BJ26" s="259">
        <f t="shared" si="12"/>
        <v>0</v>
      </c>
      <c r="BK26" s="272"/>
      <c r="BL26" s="272"/>
      <c r="BM26" s="272"/>
      <c r="BN26" s="272"/>
      <c r="BO26" s="272"/>
      <c r="BP26" s="272"/>
      <c r="BQ26" s="259">
        <f t="shared" si="13"/>
        <v>0</v>
      </c>
      <c r="BR26" s="260"/>
      <c r="BS26" s="260"/>
      <c r="BT26" s="259">
        <f t="shared" si="14"/>
        <v>0</v>
      </c>
      <c r="BU26" s="260"/>
      <c r="BV26" s="260"/>
      <c r="BW26" s="260"/>
      <c r="BX26" s="277"/>
    </row>
    <row r="27" s="243" customFormat="1" spans="1:76">
      <c r="A27" s="258" t="s">
        <v>347</v>
      </c>
      <c r="B27" s="259">
        <f t="shared" si="0"/>
        <v>20</v>
      </c>
      <c r="C27" s="259">
        <f t="shared" si="1"/>
        <v>0</v>
      </c>
      <c r="D27" s="260"/>
      <c r="E27" s="260"/>
      <c r="F27" s="260"/>
      <c r="G27" s="260"/>
      <c r="H27" s="259">
        <f t="shared" si="2"/>
        <v>20</v>
      </c>
      <c r="I27" s="260">
        <v>20</v>
      </c>
      <c r="J27" s="260"/>
      <c r="K27" s="260"/>
      <c r="L27" s="260"/>
      <c r="M27" s="260"/>
      <c r="N27" s="260"/>
      <c r="O27" s="260"/>
      <c r="P27" s="260"/>
      <c r="Q27" s="260"/>
      <c r="R27" s="260"/>
      <c r="S27" s="259">
        <f t="shared" si="3"/>
        <v>0</v>
      </c>
      <c r="T27" s="260"/>
      <c r="U27" s="260"/>
      <c r="V27" s="260"/>
      <c r="W27" s="260"/>
      <c r="X27" s="260"/>
      <c r="Y27" s="260"/>
      <c r="Z27" s="260"/>
      <c r="AA27" s="259">
        <f t="shared" si="4"/>
        <v>0</v>
      </c>
      <c r="AB27" s="260"/>
      <c r="AC27" s="260"/>
      <c r="AD27" s="260"/>
      <c r="AE27" s="260"/>
      <c r="AF27" s="260"/>
      <c r="AG27" s="260"/>
      <c r="AH27" s="259">
        <f t="shared" si="5"/>
        <v>0</v>
      </c>
      <c r="AI27" s="260"/>
      <c r="AJ27" s="260"/>
      <c r="AK27" s="260"/>
      <c r="AL27" s="259">
        <f t="shared" si="6"/>
        <v>0</v>
      </c>
      <c r="AM27" s="260"/>
      <c r="AN27" s="260"/>
      <c r="AO27" s="259">
        <f t="shared" si="7"/>
        <v>0</v>
      </c>
      <c r="AP27" s="260"/>
      <c r="AQ27" s="260"/>
      <c r="AR27" s="260"/>
      <c r="AS27" s="259">
        <f t="shared" si="8"/>
        <v>0</v>
      </c>
      <c r="AT27" s="260"/>
      <c r="AU27" s="260"/>
      <c r="AV27" s="259">
        <f t="shared" si="9"/>
        <v>0</v>
      </c>
      <c r="AW27" s="260"/>
      <c r="AX27" s="260"/>
      <c r="AY27" s="260"/>
      <c r="AZ27" s="260"/>
      <c r="BA27" s="260"/>
      <c r="BB27" s="259">
        <f t="shared" si="10"/>
        <v>0</v>
      </c>
      <c r="BC27" s="260"/>
      <c r="BD27" s="260"/>
      <c r="BE27" s="259">
        <f t="shared" si="11"/>
        <v>0</v>
      </c>
      <c r="BF27" s="260"/>
      <c r="BG27" s="260"/>
      <c r="BH27" s="260"/>
      <c r="BI27" s="260"/>
      <c r="BJ27" s="259">
        <f t="shared" si="12"/>
        <v>0</v>
      </c>
      <c r="BK27" s="273"/>
      <c r="BL27" s="273"/>
      <c r="BM27" s="273"/>
      <c r="BN27" s="273"/>
      <c r="BO27" s="273"/>
      <c r="BP27" s="273"/>
      <c r="BQ27" s="259">
        <f t="shared" si="13"/>
        <v>0</v>
      </c>
      <c r="BR27" s="260"/>
      <c r="BS27" s="260"/>
      <c r="BT27" s="259">
        <f t="shared" si="14"/>
        <v>0</v>
      </c>
      <c r="BU27" s="260"/>
      <c r="BV27" s="260"/>
      <c r="BW27" s="260"/>
      <c r="BX27" s="277"/>
    </row>
    <row r="28" s="243" customFormat="1" spans="1:76">
      <c r="A28" s="258" t="s">
        <v>348</v>
      </c>
      <c r="B28" s="259">
        <f t="shared" si="0"/>
        <v>0</v>
      </c>
      <c r="C28" s="259">
        <f t="shared" si="1"/>
        <v>0</v>
      </c>
      <c r="D28" s="260"/>
      <c r="E28" s="260"/>
      <c r="F28" s="260"/>
      <c r="G28" s="260"/>
      <c r="H28" s="259">
        <f t="shared" si="2"/>
        <v>0</v>
      </c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59">
        <f t="shared" si="3"/>
        <v>0</v>
      </c>
      <c r="T28" s="260"/>
      <c r="U28" s="260"/>
      <c r="V28" s="260"/>
      <c r="W28" s="260"/>
      <c r="X28" s="260"/>
      <c r="Y28" s="260"/>
      <c r="Z28" s="260"/>
      <c r="AA28" s="259">
        <f t="shared" si="4"/>
        <v>0</v>
      </c>
      <c r="AB28" s="260"/>
      <c r="AC28" s="260"/>
      <c r="AD28" s="260"/>
      <c r="AE28" s="260"/>
      <c r="AF28" s="260"/>
      <c r="AG28" s="260"/>
      <c r="AH28" s="259">
        <f t="shared" si="5"/>
        <v>0</v>
      </c>
      <c r="AI28" s="260"/>
      <c r="AJ28" s="260"/>
      <c r="AK28" s="260"/>
      <c r="AL28" s="259">
        <f t="shared" si="6"/>
        <v>0</v>
      </c>
      <c r="AM28" s="260"/>
      <c r="AN28" s="260"/>
      <c r="AO28" s="259">
        <f t="shared" si="7"/>
        <v>0</v>
      </c>
      <c r="AP28" s="260"/>
      <c r="AQ28" s="260"/>
      <c r="AR28" s="260"/>
      <c r="AS28" s="259">
        <f t="shared" si="8"/>
        <v>0</v>
      </c>
      <c r="AT28" s="260"/>
      <c r="AU28" s="260"/>
      <c r="AV28" s="259">
        <f t="shared" si="9"/>
        <v>0</v>
      </c>
      <c r="AW28" s="260"/>
      <c r="AX28" s="260"/>
      <c r="AY28" s="260"/>
      <c r="AZ28" s="260"/>
      <c r="BA28" s="260"/>
      <c r="BB28" s="259">
        <f t="shared" si="10"/>
        <v>0</v>
      </c>
      <c r="BC28" s="260"/>
      <c r="BD28" s="260"/>
      <c r="BE28" s="259">
        <f t="shared" si="11"/>
        <v>0</v>
      </c>
      <c r="BF28" s="260"/>
      <c r="BG28" s="260"/>
      <c r="BH28" s="260"/>
      <c r="BI28" s="260"/>
      <c r="BJ28" s="259">
        <f t="shared" si="12"/>
        <v>0</v>
      </c>
      <c r="BK28" s="273"/>
      <c r="BL28" s="273"/>
      <c r="BM28" s="273"/>
      <c r="BN28" s="273"/>
      <c r="BO28" s="273"/>
      <c r="BP28" s="273"/>
      <c r="BQ28" s="259">
        <f t="shared" si="13"/>
        <v>0</v>
      </c>
      <c r="BR28" s="260"/>
      <c r="BS28" s="260"/>
      <c r="BT28" s="259">
        <f t="shared" si="14"/>
        <v>0</v>
      </c>
      <c r="BU28" s="260"/>
      <c r="BV28" s="260"/>
      <c r="BW28" s="260"/>
      <c r="BX28" s="277"/>
    </row>
    <row r="29" s="243" customFormat="1" spans="1:76">
      <c r="A29" s="258" t="s">
        <v>349</v>
      </c>
      <c r="B29" s="259">
        <f t="shared" si="0"/>
        <v>0</v>
      </c>
      <c r="C29" s="259">
        <f t="shared" si="1"/>
        <v>0</v>
      </c>
      <c r="D29" s="260"/>
      <c r="E29" s="260"/>
      <c r="F29" s="260"/>
      <c r="G29" s="260"/>
      <c r="H29" s="259">
        <f t="shared" si="2"/>
        <v>0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59">
        <f t="shared" si="3"/>
        <v>0</v>
      </c>
      <c r="T29" s="260"/>
      <c r="U29" s="260"/>
      <c r="V29" s="260"/>
      <c r="W29" s="260"/>
      <c r="X29" s="260"/>
      <c r="Y29" s="260"/>
      <c r="Z29" s="260"/>
      <c r="AA29" s="259">
        <f t="shared" si="4"/>
        <v>0</v>
      </c>
      <c r="AB29" s="260"/>
      <c r="AC29" s="260"/>
      <c r="AD29" s="260"/>
      <c r="AE29" s="260"/>
      <c r="AF29" s="260"/>
      <c r="AG29" s="260"/>
      <c r="AH29" s="259">
        <f t="shared" si="5"/>
        <v>0</v>
      </c>
      <c r="AI29" s="260"/>
      <c r="AJ29" s="260"/>
      <c r="AK29" s="260"/>
      <c r="AL29" s="259">
        <f t="shared" si="6"/>
        <v>0</v>
      </c>
      <c r="AM29" s="260"/>
      <c r="AN29" s="260"/>
      <c r="AO29" s="259">
        <f t="shared" si="7"/>
        <v>0</v>
      </c>
      <c r="AP29" s="260"/>
      <c r="AQ29" s="260"/>
      <c r="AR29" s="260"/>
      <c r="AS29" s="259">
        <f t="shared" si="8"/>
        <v>0</v>
      </c>
      <c r="AT29" s="260"/>
      <c r="AU29" s="260"/>
      <c r="AV29" s="259">
        <f t="shared" si="9"/>
        <v>0</v>
      </c>
      <c r="AW29" s="260"/>
      <c r="AX29" s="260"/>
      <c r="AY29" s="260"/>
      <c r="AZ29" s="260"/>
      <c r="BA29" s="260"/>
      <c r="BB29" s="259">
        <f t="shared" si="10"/>
        <v>0</v>
      </c>
      <c r="BC29" s="260"/>
      <c r="BD29" s="260"/>
      <c r="BE29" s="259">
        <f t="shared" si="11"/>
        <v>0</v>
      </c>
      <c r="BF29" s="260"/>
      <c r="BG29" s="260"/>
      <c r="BH29" s="260"/>
      <c r="BI29" s="260"/>
      <c r="BJ29" s="259">
        <f t="shared" si="12"/>
        <v>0</v>
      </c>
      <c r="BK29" s="273"/>
      <c r="BL29" s="273"/>
      <c r="BM29" s="273"/>
      <c r="BN29" s="273"/>
      <c r="BO29" s="273"/>
      <c r="BP29" s="273"/>
      <c r="BQ29" s="259">
        <f t="shared" si="13"/>
        <v>0</v>
      </c>
      <c r="BR29" s="260"/>
      <c r="BS29" s="260"/>
      <c r="BT29" s="259">
        <f t="shared" si="14"/>
        <v>0</v>
      </c>
      <c r="BU29" s="260"/>
      <c r="BV29" s="260"/>
      <c r="BW29" s="260"/>
      <c r="BX29" s="277"/>
    </row>
    <row r="30" s="243" customFormat="1" spans="1:76">
      <c r="A30" s="258" t="s">
        <v>350</v>
      </c>
      <c r="B30" s="259">
        <f t="shared" si="0"/>
        <v>198.12</v>
      </c>
      <c r="C30" s="259">
        <f t="shared" si="1"/>
        <v>0</v>
      </c>
      <c r="D30" s="260"/>
      <c r="E30" s="260"/>
      <c r="F30" s="260"/>
      <c r="G30" s="260"/>
      <c r="H30" s="259">
        <f t="shared" si="2"/>
        <v>0</v>
      </c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59">
        <f t="shared" si="3"/>
        <v>0</v>
      </c>
      <c r="T30" s="260"/>
      <c r="U30" s="260"/>
      <c r="V30" s="260"/>
      <c r="W30" s="260"/>
      <c r="X30" s="260"/>
      <c r="Y30" s="260"/>
      <c r="Z30" s="260"/>
      <c r="AA30" s="259">
        <f t="shared" si="4"/>
        <v>0</v>
      </c>
      <c r="AB30" s="260"/>
      <c r="AC30" s="260"/>
      <c r="AD30" s="260"/>
      <c r="AE30" s="260"/>
      <c r="AF30" s="260"/>
      <c r="AG30" s="260"/>
      <c r="AH30" s="259">
        <f t="shared" si="5"/>
        <v>0</v>
      </c>
      <c r="AI30" s="260"/>
      <c r="AJ30" s="260"/>
      <c r="AK30" s="260"/>
      <c r="AL30" s="259">
        <f t="shared" si="6"/>
        <v>0</v>
      </c>
      <c r="AM30" s="260"/>
      <c r="AN30" s="260"/>
      <c r="AO30" s="259">
        <f t="shared" si="7"/>
        <v>0</v>
      </c>
      <c r="AP30" s="260"/>
      <c r="AQ30" s="260"/>
      <c r="AR30" s="260"/>
      <c r="AS30" s="259">
        <f t="shared" si="8"/>
        <v>0</v>
      </c>
      <c r="AT30" s="260"/>
      <c r="AU30" s="260"/>
      <c r="AV30" s="259">
        <f t="shared" si="9"/>
        <v>0</v>
      </c>
      <c r="AW30" s="260"/>
      <c r="AX30" s="260"/>
      <c r="AY30" s="260"/>
      <c r="AZ30" s="260"/>
      <c r="BA30" s="260"/>
      <c r="BB30" s="259">
        <f t="shared" si="10"/>
        <v>0</v>
      </c>
      <c r="BC30" s="260"/>
      <c r="BD30" s="260"/>
      <c r="BE30" s="259">
        <f t="shared" si="11"/>
        <v>198.12</v>
      </c>
      <c r="BF30" s="260"/>
      <c r="BG30" s="260">
        <v>198.12</v>
      </c>
      <c r="BH30" s="260"/>
      <c r="BI30" s="260"/>
      <c r="BJ30" s="259">
        <f t="shared" si="12"/>
        <v>0</v>
      </c>
      <c r="BK30" s="273"/>
      <c r="BL30" s="273"/>
      <c r="BM30" s="273"/>
      <c r="BN30" s="273"/>
      <c r="BO30" s="273"/>
      <c r="BP30" s="273"/>
      <c r="BQ30" s="259">
        <f t="shared" si="13"/>
        <v>0</v>
      </c>
      <c r="BR30" s="260"/>
      <c r="BS30" s="260"/>
      <c r="BT30" s="259">
        <f t="shared" si="14"/>
        <v>0</v>
      </c>
      <c r="BU30" s="260"/>
      <c r="BV30" s="260"/>
      <c r="BW30" s="260"/>
      <c r="BX30" s="277"/>
    </row>
    <row r="31" s="243" customFormat="1" spans="1:76">
      <c r="A31" s="258" t="s">
        <v>351</v>
      </c>
      <c r="B31" s="259">
        <f t="shared" si="0"/>
        <v>1.9</v>
      </c>
      <c r="C31" s="259">
        <f t="shared" si="1"/>
        <v>0</v>
      </c>
      <c r="D31" s="260"/>
      <c r="E31" s="260"/>
      <c r="F31" s="260"/>
      <c r="G31" s="260"/>
      <c r="H31" s="259">
        <f t="shared" si="2"/>
        <v>0</v>
      </c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59">
        <f t="shared" si="3"/>
        <v>0</v>
      </c>
      <c r="T31" s="260"/>
      <c r="U31" s="260"/>
      <c r="V31" s="260"/>
      <c r="W31" s="260"/>
      <c r="X31" s="260"/>
      <c r="Y31" s="260"/>
      <c r="Z31" s="260"/>
      <c r="AA31" s="259">
        <f t="shared" si="4"/>
        <v>0</v>
      </c>
      <c r="AB31" s="260"/>
      <c r="AC31" s="260"/>
      <c r="AD31" s="260"/>
      <c r="AE31" s="260"/>
      <c r="AF31" s="260"/>
      <c r="AG31" s="260"/>
      <c r="AH31" s="259">
        <f t="shared" si="5"/>
        <v>0</v>
      </c>
      <c r="AI31" s="260"/>
      <c r="AJ31" s="260"/>
      <c r="AK31" s="260"/>
      <c r="AL31" s="259">
        <f t="shared" si="6"/>
        <v>0</v>
      </c>
      <c r="AM31" s="260"/>
      <c r="AN31" s="260"/>
      <c r="AO31" s="259">
        <f t="shared" si="7"/>
        <v>0</v>
      </c>
      <c r="AP31" s="260"/>
      <c r="AQ31" s="260"/>
      <c r="AR31" s="260"/>
      <c r="AS31" s="259">
        <f t="shared" si="8"/>
        <v>0</v>
      </c>
      <c r="AT31" s="260"/>
      <c r="AU31" s="260"/>
      <c r="AV31" s="259">
        <f t="shared" si="9"/>
        <v>0</v>
      </c>
      <c r="AW31" s="260"/>
      <c r="AX31" s="260"/>
      <c r="AY31" s="260"/>
      <c r="AZ31" s="260"/>
      <c r="BA31" s="260"/>
      <c r="BB31" s="259">
        <f t="shared" si="10"/>
        <v>0</v>
      </c>
      <c r="BC31" s="260"/>
      <c r="BD31" s="260"/>
      <c r="BE31" s="259">
        <f t="shared" si="11"/>
        <v>1.9</v>
      </c>
      <c r="BF31" s="260"/>
      <c r="BG31" s="260"/>
      <c r="BH31" s="260"/>
      <c r="BI31" s="260">
        <v>1.9</v>
      </c>
      <c r="BJ31" s="259">
        <f t="shared" si="12"/>
        <v>0</v>
      </c>
      <c r="BK31" s="273"/>
      <c r="BL31" s="273"/>
      <c r="BM31" s="273"/>
      <c r="BN31" s="273"/>
      <c r="BO31" s="273"/>
      <c r="BP31" s="273"/>
      <c r="BQ31" s="259">
        <f t="shared" si="13"/>
        <v>0</v>
      </c>
      <c r="BR31" s="260"/>
      <c r="BS31" s="260"/>
      <c r="BT31" s="259">
        <f t="shared" si="14"/>
        <v>0</v>
      </c>
      <c r="BU31" s="260"/>
      <c r="BV31" s="260"/>
      <c r="BW31" s="260"/>
      <c r="BX31" s="277"/>
    </row>
    <row r="32" s="246" customFormat="1" ht="13.5" spans="1:76">
      <c r="A32" s="261" t="s">
        <v>352</v>
      </c>
      <c r="B32" s="262">
        <f t="shared" ref="B32:G32" si="15">SUM(B6:B31)</f>
        <v>50377.8887</v>
      </c>
      <c r="C32" s="262">
        <f t="shared" si="1"/>
        <v>3282.93</v>
      </c>
      <c r="D32" s="262">
        <f t="shared" si="15"/>
        <v>2428.47</v>
      </c>
      <c r="E32" s="262">
        <f t="shared" si="15"/>
        <v>569.53</v>
      </c>
      <c r="F32" s="262">
        <f t="shared" si="15"/>
        <v>284.93</v>
      </c>
      <c r="G32" s="262">
        <f t="shared" si="15"/>
        <v>0</v>
      </c>
      <c r="H32" s="262">
        <f t="shared" si="2"/>
        <v>8837.04</v>
      </c>
      <c r="I32" s="262">
        <f t="shared" ref="I32:R32" si="16">SUM(I6:I31)</f>
        <v>3803.99</v>
      </c>
      <c r="J32" s="262">
        <f t="shared" si="16"/>
        <v>0</v>
      </c>
      <c r="K32" s="262">
        <f t="shared" si="16"/>
        <v>0</v>
      </c>
      <c r="L32" s="262">
        <f t="shared" si="16"/>
        <v>12.33</v>
      </c>
      <c r="M32" s="262">
        <f t="shared" si="16"/>
        <v>4543.66</v>
      </c>
      <c r="N32" s="262">
        <f t="shared" si="16"/>
        <v>0</v>
      </c>
      <c r="O32" s="262">
        <f t="shared" si="16"/>
        <v>0</v>
      </c>
      <c r="P32" s="262">
        <f t="shared" si="16"/>
        <v>2.85</v>
      </c>
      <c r="Q32" s="262">
        <f t="shared" si="16"/>
        <v>49.17</v>
      </c>
      <c r="R32" s="262">
        <f t="shared" si="16"/>
        <v>425.04</v>
      </c>
      <c r="S32" s="262">
        <f t="shared" si="3"/>
        <v>7666.36</v>
      </c>
      <c r="T32" s="262">
        <f t="shared" ref="T32:Z32" si="17">SUM(T6:T31)</f>
        <v>2963.82</v>
      </c>
      <c r="U32" s="262">
        <f t="shared" si="17"/>
        <v>972.9</v>
      </c>
      <c r="V32" s="262">
        <f t="shared" si="17"/>
        <v>0</v>
      </c>
      <c r="W32" s="262">
        <f t="shared" si="17"/>
        <v>1547</v>
      </c>
      <c r="X32" s="262">
        <f t="shared" si="17"/>
        <v>1679.74</v>
      </c>
      <c r="Y32" s="262">
        <f t="shared" si="17"/>
        <v>0</v>
      </c>
      <c r="Z32" s="262">
        <f t="shared" si="17"/>
        <v>502.9</v>
      </c>
      <c r="AA32" s="262">
        <f t="shared" si="4"/>
        <v>2310</v>
      </c>
      <c r="AB32" s="262">
        <f t="shared" ref="AB32:AG32" si="18">SUM(AB6:AB31)</f>
        <v>0</v>
      </c>
      <c r="AC32" s="262">
        <f t="shared" si="18"/>
        <v>2310</v>
      </c>
      <c r="AD32" s="262">
        <f t="shared" si="18"/>
        <v>0</v>
      </c>
      <c r="AE32" s="262">
        <f t="shared" si="18"/>
        <v>0</v>
      </c>
      <c r="AF32" s="262">
        <f t="shared" si="18"/>
        <v>0</v>
      </c>
      <c r="AG32" s="262">
        <f t="shared" si="18"/>
        <v>0</v>
      </c>
      <c r="AH32" s="262">
        <f t="shared" si="5"/>
        <v>18081.42</v>
      </c>
      <c r="AI32" s="262">
        <f t="shared" ref="AI32:AK32" si="19">SUM(AI6:AI31)</f>
        <v>14165.93</v>
      </c>
      <c r="AJ32" s="262">
        <f t="shared" si="19"/>
        <v>3915.49</v>
      </c>
      <c r="AK32" s="262">
        <f t="shared" si="19"/>
        <v>0</v>
      </c>
      <c r="AL32" s="262">
        <f t="shared" si="6"/>
        <v>582.55</v>
      </c>
      <c r="AM32" s="262">
        <f t="shared" ref="AM32:AR32" si="20">SUM(AM6:AM31)</f>
        <v>549.3</v>
      </c>
      <c r="AN32" s="262">
        <f t="shared" si="20"/>
        <v>33.25</v>
      </c>
      <c r="AO32" s="262">
        <f t="shared" si="7"/>
        <v>4945.22</v>
      </c>
      <c r="AP32" s="262">
        <f t="shared" si="20"/>
        <v>21.5</v>
      </c>
      <c r="AQ32" s="262">
        <f t="shared" si="20"/>
        <v>0</v>
      </c>
      <c r="AR32" s="262">
        <f t="shared" si="20"/>
        <v>4923.72</v>
      </c>
      <c r="AS32" s="262">
        <f t="shared" si="8"/>
        <v>0</v>
      </c>
      <c r="AT32" s="262">
        <f t="shared" ref="AT32:BA32" si="21">SUM(AT6:AT31)</f>
        <v>0</v>
      </c>
      <c r="AU32" s="262">
        <f t="shared" si="21"/>
        <v>0</v>
      </c>
      <c r="AV32" s="262">
        <f t="shared" si="9"/>
        <v>4452.3487</v>
      </c>
      <c r="AW32" s="262">
        <f t="shared" si="21"/>
        <v>3116.17</v>
      </c>
      <c r="AX32" s="262">
        <f t="shared" si="21"/>
        <v>247.35</v>
      </c>
      <c r="AY32" s="262">
        <f t="shared" si="21"/>
        <v>288.7</v>
      </c>
      <c r="AZ32" s="262">
        <f t="shared" si="21"/>
        <v>0</v>
      </c>
      <c r="BA32" s="262">
        <f t="shared" si="21"/>
        <v>800.1287</v>
      </c>
      <c r="BB32" s="262">
        <f t="shared" si="10"/>
        <v>0</v>
      </c>
      <c r="BC32" s="262">
        <f t="shared" ref="BC32:BI32" si="22">SUM(BC6:BC31)</f>
        <v>0</v>
      </c>
      <c r="BD32" s="262">
        <f t="shared" si="22"/>
        <v>0</v>
      </c>
      <c r="BE32" s="262">
        <f t="shared" si="11"/>
        <v>200.02</v>
      </c>
      <c r="BF32" s="262">
        <f t="shared" si="22"/>
        <v>0</v>
      </c>
      <c r="BG32" s="262">
        <f t="shared" si="22"/>
        <v>198.12</v>
      </c>
      <c r="BH32" s="262">
        <f t="shared" si="22"/>
        <v>0</v>
      </c>
      <c r="BI32" s="262">
        <f t="shared" si="22"/>
        <v>1.9</v>
      </c>
      <c r="BJ32" s="262">
        <f t="shared" si="12"/>
        <v>0</v>
      </c>
      <c r="BK32" s="262">
        <f t="shared" ref="BK32:BP32" si="23">SUM(BK6:BK31)</f>
        <v>0</v>
      </c>
      <c r="BL32" s="262">
        <f t="shared" si="23"/>
        <v>0</v>
      </c>
      <c r="BM32" s="262">
        <f t="shared" si="23"/>
        <v>0</v>
      </c>
      <c r="BN32" s="262">
        <f t="shared" si="23"/>
        <v>0</v>
      </c>
      <c r="BO32" s="262">
        <f t="shared" si="23"/>
        <v>0</v>
      </c>
      <c r="BP32" s="262">
        <f t="shared" si="23"/>
        <v>0</v>
      </c>
      <c r="BQ32" s="262">
        <f t="shared" si="13"/>
        <v>0</v>
      </c>
      <c r="BR32" s="262">
        <f t="shared" ref="BR32:BX32" si="24">SUM(BR6:BR31)</f>
        <v>0</v>
      </c>
      <c r="BS32" s="262">
        <f t="shared" si="24"/>
        <v>0</v>
      </c>
      <c r="BT32" s="262">
        <f t="shared" si="14"/>
        <v>20</v>
      </c>
      <c r="BU32" s="262">
        <f t="shared" si="24"/>
        <v>0</v>
      </c>
      <c r="BV32" s="262">
        <f t="shared" si="24"/>
        <v>0</v>
      </c>
      <c r="BW32" s="262">
        <f t="shared" si="24"/>
        <v>20</v>
      </c>
      <c r="BX32" s="278">
        <f t="shared" si="24"/>
        <v>0</v>
      </c>
    </row>
  </sheetData>
  <mergeCells count="24">
    <mergeCell ref="B2:R2"/>
    <mergeCell ref="S2:AG2"/>
    <mergeCell ref="AH2:BA2"/>
    <mergeCell ref="BB2:BX2"/>
    <mergeCell ref="P3:R3"/>
    <mergeCell ref="AE3:AG3"/>
    <mergeCell ref="AY3:BA3"/>
    <mergeCell ref="BV3:BX3"/>
    <mergeCell ref="C4:G4"/>
    <mergeCell ref="H4:R4"/>
    <mergeCell ref="S4:Z4"/>
    <mergeCell ref="AA4:AG4"/>
    <mergeCell ref="AH4:AK4"/>
    <mergeCell ref="AL4:AN4"/>
    <mergeCell ref="AO4:AR4"/>
    <mergeCell ref="AS4:AU4"/>
    <mergeCell ref="AV4:BA4"/>
    <mergeCell ref="BB4:BD4"/>
    <mergeCell ref="BE4:BI4"/>
    <mergeCell ref="BJ4:BP4"/>
    <mergeCell ref="BQ4:BS4"/>
    <mergeCell ref="BT4:BX4"/>
    <mergeCell ref="A4:A5"/>
    <mergeCell ref="B4:B5"/>
  </mergeCells>
  <printOptions horizontalCentered="1"/>
  <pageMargins left="0.393055555555556" right="0.393055555555556" top="0.590277777777778" bottom="0" header="0.511805555555556" footer="0.511805555555556"/>
  <pageSetup paperSize="9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"/>
  <sheetViews>
    <sheetView workbookViewId="0">
      <selection activeCell="E15" sqref="E15"/>
    </sheetView>
  </sheetViews>
  <sheetFormatPr defaultColWidth="9" defaultRowHeight="13.5" outlineLevelCol="1"/>
  <cols>
    <col min="1" max="1" width="82.375" customWidth="1"/>
    <col min="2" max="2" width="32.375" customWidth="1"/>
  </cols>
  <sheetData>
    <row r="1" ht="20.1" customHeight="1" spans="1:2">
      <c r="A1" s="228" t="s">
        <v>353</v>
      </c>
      <c r="B1" s="229"/>
    </row>
    <row r="2" ht="20.1" customHeight="1" spans="1:2">
      <c r="A2" s="230" t="s">
        <v>354</v>
      </c>
      <c r="B2" s="230"/>
    </row>
    <row r="3" ht="20.1" customHeight="1" spans="1:2">
      <c r="A3" s="231"/>
      <c r="B3" s="232" t="s">
        <v>355</v>
      </c>
    </row>
    <row r="4" ht="22" customHeight="1" spans="1:2">
      <c r="A4" s="233" t="s">
        <v>356</v>
      </c>
      <c r="B4" s="234" t="s">
        <v>357</v>
      </c>
    </row>
    <row r="5" ht="15" customHeight="1" spans="1:2">
      <c r="A5" s="235" t="s">
        <v>358</v>
      </c>
      <c r="B5" s="139">
        <v>533</v>
      </c>
    </row>
    <row r="6" ht="15" customHeight="1" spans="1:2">
      <c r="A6" s="236" t="s">
        <v>359</v>
      </c>
      <c r="B6" s="237"/>
    </row>
    <row r="7" ht="15" customHeight="1" spans="1:2">
      <c r="A7" s="236" t="s">
        <v>360</v>
      </c>
      <c r="B7" s="237"/>
    </row>
    <row r="8" ht="15" customHeight="1" spans="1:2">
      <c r="A8" s="236" t="s">
        <v>361</v>
      </c>
      <c r="B8" s="237"/>
    </row>
    <row r="9" ht="15" customHeight="1" spans="1:2">
      <c r="A9" s="236" t="s">
        <v>362</v>
      </c>
      <c r="B9" s="237">
        <v>533</v>
      </c>
    </row>
    <row r="10" ht="15" customHeight="1" spans="1:2">
      <c r="A10" s="236" t="s">
        <v>363</v>
      </c>
      <c r="B10" s="237"/>
    </row>
    <row r="11" ht="15" customHeight="1" spans="1:2">
      <c r="A11" s="236" t="s">
        <v>364</v>
      </c>
      <c r="B11" s="237">
        <v>3436</v>
      </c>
    </row>
    <row r="12" ht="15" customHeight="1" spans="1:2">
      <c r="A12" s="236" t="s">
        <v>365</v>
      </c>
      <c r="B12" s="237"/>
    </row>
    <row r="13" ht="15" customHeight="1" spans="1:2">
      <c r="A13" s="236" t="s">
        <v>366</v>
      </c>
      <c r="B13" s="237">
        <v>243</v>
      </c>
    </row>
    <row r="14" ht="15" customHeight="1" spans="1:2">
      <c r="A14" s="236" t="s">
        <v>367</v>
      </c>
      <c r="B14" s="237"/>
    </row>
    <row r="15" ht="15" customHeight="1" spans="1:2">
      <c r="A15" s="236" t="s">
        <v>368</v>
      </c>
      <c r="B15" s="143">
        <v>111</v>
      </c>
    </row>
    <row r="16" ht="15" customHeight="1" spans="1:2">
      <c r="A16" s="236" t="s">
        <v>369</v>
      </c>
      <c r="B16" s="143">
        <v>2372</v>
      </c>
    </row>
    <row r="17" ht="15" customHeight="1" spans="1:2">
      <c r="A17" s="236" t="s">
        <v>370</v>
      </c>
      <c r="B17" s="238"/>
    </row>
    <row r="18" ht="15" customHeight="1" spans="1:2">
      <c r="A18" s="236" t="s">
        <v>371</v>
      </c>
      <c r="B18" s="237"/>
    </row>
    <row r="19" ht="15" customHeight="1" spans="1:2">
      <c r="A19" s="236" t="s">
        <v>372</v>
      </c>
      <c r="B19" s="237"/>
    </row>
    <row r="20" ht="15" customHeight="1" spans="1:2">
      <c r="A20" s="236" t="s">
        <v>373</v>
      </c>
      <c r="B20" s="237"/>
    </row>
    <row r="21" ht="15" customHeight="1" spans="1:2">
      <c r="A21" s="236" t="s">
        <v>374</v>
      </c>
      <c r="B21" s="237">
        <v>42</v>
      </c>
    </row>
    <row r="22" ht="15" customHeight="1" spans="1:2">
      <c r="A22" s="236" t="s">
        <v>375</v>
      </c>
      <c r="B22" s="237">
        <v>648</v>
      </c>
    </row>
    <row r="23" ht="15" customHeight="1" spans="1:2">
      <c r="A23" s="236" t="s">
        <v>376</v>
      </c>
      <c r="B23" s="237"/>
    </row>
    <row r="24" ht="15" customHeight="1" spans="1:2">
      <c r="A24" s="236" t="s">
        <v>377</v>
      </c>
      <c r="B24" s="237"/>
    </row>
    <row r="25" ht="15" customHeight="1" spans="1:2">
      <c r="A25" s="236" t="s">
        <v>378</v>
      </c>
      <c r="B25" s="237">
        <v>20</v>
      </c>
    </row>
    <row r="26" ht="15" customHeight="1" spans="1:2">
      <c r="A26" s="236" t="s">
        <v>379</v>
      </c>
      <c r="B26" s="237"/>
    </row>
    <row r="27" ht="15" customHeight="1" spans="1:2">
      <c r="A27" s="236" t="s">
        <v>380</v>
      </c>
      <c r="B27" s="143"/>
    </row>
    <row r="28" ht="15" customHeight="1" spans="1:2">
      <c r="A28" s="236" t="s">
        <v>381</v>
      </c>
      <c r="B28" s="143"/>
    </row>
    <row r="29" ht="15" customHeight="1" spans="1:2">
      <c r="A29" s="236" t="s">
        <v>382</v>
      </c>
      <c r="B29" s="238"/>
    </row>
    <row r="30" ht="15" customHeight="1" spans="1:2">
      <c r="A30" s="236" t="s">
        <v>383</v>
      </c>
      <c r="B30" s="237">
        <v>29918</v>
      </c>
    </row>
    <row r="31" ht="15" customHeight="1" spans="1:2">
      <c r="A31" s="236" t="s">
        <v>384</v>
      </c>
      <c r="B31" s="237">
        <v>116</v>
      </c>
    </row>
    <row r="32" ht="15" customHeight="1" spans="1:2">
      <c r="A32" s="236" t="s">
        <v>385</v>
      </c>
      <c r="B32" s="237">
        <v>0</v>
      </c>
    </row>
    <row r="33" ht="15" customHeight="1" spans="1:2">
      <c r="A33" s="236" t="s">
        <v>386</v>
      </c>
      <c r="B33" s="237">
        <v>0</v>
      </c>
    </row>
    <row r="34" ht="15" customHeight="1" spans="1:2">
      <c r="A34" s="236" t="s">
        <v>387</v>
      </c>
      <c r="B34" s="237">
        <v>6</v>
      </c>
    </row>
    <row r="35" ht="15" customHeight="1" spans="1:2">
      <c r="A35" s="236" t="s">
        <v>388</v>
      </c>
      <c r="B35" s="237">
        <v>723</v>
      </c>
    </row>
    <row r="36" ht="15" customHeight="1" spans="1:2">
      <c r="A36" s="236" t="s">
        <v>389</v>
      </c>
      <c r="B36" s="237">
        <v>0</v>
      </c>
    </row>
    <row r="37" ht="15" customHeight="1" spans="1:2">
      <c r="A37" s="236" t="s">
        <v>390</v>
      </c>
      <c r="B37" s="237">
        <v>84</v>
      </c>
    </row>
    <row r="38" ht="15" customHeight="1" spans="1:2">
      <c r="A38" s="236" t="s">
        <v>391</v>
      </c>
      <c r="B38" s="237">
        <v>2196</v>
      </c>
    </row>
    <row r="39" ht="15" customHeight="1" spans="1:2">
      <c r="A39" s="236" t="s">
        <v>392</v>
      </c>
      <c r="B39" s="239">
        <v>798</v>
      </c>
    </row>
    <row r="40" ht="15" customHeight="1" spans="1:2">
      <c r="A40" s="240" t="s">
        <v>393</v>
      </c>
      <c r="B40" s="143">
        <v>603</v>
      </c>
    </row>
    <row r="41" ht="15" customHeight="1" spans="1:2">
      <c r="A41" s="236" t="s">
        <v>394</v>
      </c>
      <c r="B41" s="139">
        <v>646</v>
      </c>
    </row>
    <row r="42" ht="15" customHeight="1" spans="1:2">
      <c r="A42" s="236" t="s">
        <v>395</v>
      </c>
      <c r="B42" s="237">
        <v>3568</v>
      </c>
    </row>
    <row r="43" ht="15" customHeight="1" spans="1:2">
      <c r="A43" s="236" t="s">
        <v>396</v>
      </c>
      <c r="B43" s="237">
        <v>10731</v>
      </c>
    </row>
    <row r="44" ht="15" customHeight="1" spans="1:2">
      <c r="A44" s="236" t="s">
        <v>397</v>
      </c>
      <c r="B44" s="237">
        <v>6</v>
      </c>
    </row>
    <row r="45" ht="15" customHeight="1" spans="1:2">
      <c r="A45" s="236" t="s">
        <v>398</v>
      </c>
      <c r="B45" s="237">
        <v>3728</v>
      </c>
    </row>
    <row r="46" ht="15" customHeight="1" spans="1:2">
      <c r="A46" s="236" t="s">
        <v>399</v>
      </c>
      <c r="B46" s="237"/>
    </row>
    <row r="47" ht="15" customHeight="1" spans="1:2">
      <c r="A47" s="236" t="s">
        <v>400</v>
      </c>
      <c r="B47" s="237">
        <v>2</v>
      </c>
    </row>
    <row r="48" ht="15" customHeight="1" spans="1:2">
      <c r="A48" s="236" t="s">
        <v>401</v>
      </c>
      <c r="B48" s="237">
        <v>4198</v>
      </c>
    </row>
    <row r="49" ht="15" customHeight="1" spans="1:2">
      <c r="A49" s="236" t="s">
        <v>402</v>
      </c>
      <c r="B49" s="237"/>
    </row>
    <row r="50" ht="15" customHeight="1" spans="1:2">
      <c r="A50" s="236" t="s">
        <v>403</v>
      </c>
      <c r="B50" s="237">
        <v>2513</v>
      </c>
    </row>
    <row r="51" ht="15" customHeight="1" spans="1:2">
      <c r="A51" s="236" t="s">
        <v>404</v>
      </c>
      <c r="B51" s="143">
        <v>24946</v>
      </c>
    </row>
    <row r="52" ht="15" customHeight="1" spans="1:2">
      <c r="A52" s="236" t="s">
        <v>405</v>
      </c>
      <c r="B52" s="143"/>
    </row>
    <row r="53" ht="15" customHeight="1" spans="1:2">
      <c r="A53" s="236" t="s">
        <v>406</v>
      </c>
      <c r="B53" s="238"/>
    </row>
    <row r="54" ht="15" customHeight="1" spans="1:2">
      <c r="A54" s="236" t="s">
        <v>407</v>
      </c>
      <c r="B54" s="237"/>
    </row>
    <row r="55" ht="15" customHeight="1" spans="1:2">
      <c r="A55" s="236" t="s">
        <v>408</v>
      </c>
      <c r="B55" s="237"/>
    </row>
    <row r="56" ht="15" customHeight="1" spans="1:2">
      <c r="A56" s="236" t="s">
        <v>409</v>
      </c>
      <c r="B56" s="237"/>
    </row>
    <row r="57" ht="15" customHeight="1" spans="1:2">
      <c r="A57" s="241" t="s">
        <v>410</v>
      </c>
      <c r="B57" s="242">
        <v>24946</v>
      </c>
    </row>
  </sheetData>
  <mergeCells count="1">
    <mergeCell ref="A2:B2"/>
  </mergeCells>
  <printOptions horizontalCentered="1"/>
  <pageMargins left="0.393055555555556" right="0.393055555555556" top="0.590277777777778" bottom="0.393055555555556" header="0.314583333333333" footer="0.314583333333333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15"/>
  <sheetViews>
    <sheetView workbookViewId="0">
      <selection activeCell="D1" sqref="D1"/>
    </sheetView>
  </sheetViews>
  <sheetFormatPr defaultColWidth="9" defaultRowHeight="13.5" outlineLevelCol="3"/>
  <cols>
    <col min="1" max="1" width="37" style="207" customWidth="1"/>
    <col min="2" max="2" width="23.625" style="208" customWidth="1"/>
    <col min="3" max="3" width="39.25" style="207" customWidth="1"/>
    <col min="4" max="4" width="25.375" style="208" customWidth="1"/>
    <col min="5" max="16384" width="9" style="1"/>
  </cols>
  <sheetData>
    <row r="1" ht="25.5" customHeight="1" spans="1:4">
      <c r="A1" s="209" t="s">
        <v>411</v>
      </c>
      <c r="B1" s="210"/>
      <c r="C1" s="211"/>
      <c r="D1" s="210"/>
    </row>
    <row r="2" ht="30" customHeight="1" spans="1:4">
      <c r="A2" s="5" t="s">
        <v>412</v>
      </c>
      <c r="B2" s="5"/>
      <c r="C2" s="5"/>
      <c r="D2" s="5"/>
    </row>
    <row r="3" ht="12.95" customHeight="1" spans="1:4">
      <c r="A3" s="211"/>
      <c r="B3" s="212"/>
      <c r="C3" s="213"/>
      <c r="D3" s="111" t="s">
        <v>413</v>
      </c>
    </row>
    <row r="4" ht="23" customHeight="1" spans="1:4">
      <c r="A4" s="112" t="s">
        <v>414</v>
      </c>
      <c r="B4" s="214">
        <f>B5+B6+B10+B13+B15</f>
        <v>92025</v>
      </c>
      <c r="C4" s="215" t="s">
        <v>415</v>
      </c>
      <c r="D4" s="216">
        <f>D5+D6+D7+D12+D13</f>
        <v>92025</v>
      </c>
    </row>
    <row r="5" ht="23" customHeight="1" spans="1:4">
      <c r="A5" s="116" t="s">
        <v>416</v>
      </c>
      <c r="B5" s="217">
        <v>51020</v>
      </c>
      <c r="C5" s="218" t="s">
        <v>417</v>
      </c>
      <c r="D5" s="219">
        <v>50378</v>
      </c>
    </row>
    <row r="6" ht="23" customHeight="1" spans="1:4">
      <c r="A6" s="119" t="s">
        <v>418</v>
      </c>
      <c r="B6" s="220">
        <v>33887</v>
      </c>
      <c r="C6" s="221" t="s">
        <v>419</v>
      </c>
      <c r="D6" s="222">
        <v>24946</v>
      </c>
    </row>
    <row r="7" ht="23" customHeight="1" spans="1:4">
      <c r="A7" s="119" t="s">
        <v>420</v>
      </c>
      <c r="B7" s="220">
        <v>533</v>
      </c>
      <c r="C7" s="221" t="s">
        <v>421</v>
      </c>
      <c r="D7" s="222">
        <v>597</v>
      </c>
    </row>
    <row r="8" ht="23" customHeight="1" spans="1:4">
      <c r="A8" s="119" t="s">
        <v>422</v>
      </c>
      <c r="B8" s="220">
        <v>3436</v>
      </c>
      <c r="C8" s="221" t="s">
        <v>423</v>
      </c>
      <c r="D8" s="222">
        <v>597</v>
      </c>
    </row>
    <row r="9" ht="23" customHeight="1" spans="1:4">
      <c r="A9" s="119" t="s">
        <v>424</v>
      </c>
      <c r="B9" s="220">
        <v>29918</v>
      </c>
      <c r="C9" s="221" t="s">
        <v>425</v>
      </c>
      <c r="D9" s="222"/>
    </row>
    <row r="10" ht="23" customHeight="1" spans="1:4">
      <c r="A10" s="119" t="s">
        <v>426</v>
      </c>
      <c r="B10" s="220">
        <v>2097</v>
      </c>
      <c r="C10" s="221" t="s">
        <v>427</v>
      </c>
      <c r="D10" s="222"/>
    </row>
    <row r="11" ht="23" customHeight="1" spans="1:4">
      <c r="A11" s="119" t="s">
        <v>428</v>
      </c>
      <c r="B11" s="220">
        <v>2097</v>
      </c>
      <c r="C11" s="221" t="s">
        <v>429</v>
      </c>
      <c r="D11" s="222"/>
    </row>
    <row r="12" ht="23" customHeight="1" spans="1:4">
      <c r="A12" s="119" t="s">
        <v>430</v>
      </c>
      <c r="B12" s="220"/>
      <c r="C12" s="221" t="s">
        <v>431</v>
      </c>
      <c r="D12" s="222">
        <v>5050</v>
      </c>
    </row>
    <row r="13" ht="23" customHeight="1" spans="1:4">
      <c r="A13" s="119" t="s">
        <v>432</v>
      </c>
      <c r="B13" s="220">
        <v>5021</v>
      </c>
      <c r="C13" s="221" t="s">
        <v>433</v>
      </c>
      <c r="D13" s="222">
        <v>11054</v>
      </c>
    </row>
    <row r="14" ht="23" customHeight="1" spans="1:4">
      <c r="A14" s="119" t="s">
        <v>434</v>
      </c>
      <c r="B14" s="223">
        <v>5021</v>
      </c>
      <c r="C14" s="221" t="s">
        <v>435</v>
      </c>
      <c r="D14" s="224">
        <v>11054</v>
      </c>
    </row>
    <row r="15" ht="23" customHeight="1" spans="1:4">
      <c r="A15" s="121" t="s">
        <v>436</v>
      </c>
      <c r="B15" s="225"/>
      <c r="C15" s="226" t="s">
        <v>437</v>
      </c>
      <c r="D15" s="227"/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21"/>
  <sheetViews>
    <sheetView workbookViewId="0">
      <selection activeCell="A1" sqref="$A1:$XFD1048576"/>
    </sheetView>
  </sheetViews>
  <sheetFormatPr defaultColWidth="9" defaultRowHeight="12" outlineLevelCol="6"/>
  <cols>
    <col min="1" max="1" width="40.375" style="152" customWidth="1"/>
    <col min="2" max="3" width="17.25" style="152" customWidth="1"/>
    <col min="4" max="4" width="17.25" style="153" customWidth="1"/>
    <col min="5" max="5" width="17.25" style="152" customWidth="1"/>
    <col min="6" max="6" width="17.25" style="154" customWidth="1"/>
    <col min="7" max="7" width="17.25" style="152" customWidth="1"/>
    <col min="8" max="16384" width="9" style="152"/>
  </cols>
  <sheetData>
    <row r="1" ht="14.25" spans="1:7">
      <c r="A1" s="2" t="s">
        <v>438</v>
      </c>
      <c r="B1" s="3"/>
      <c r="C1" s="3"/>
      <c r="D1" s="189"/>
      <c r="E1" s="3"/>
      <c r="F1" s="190"/>
      <c r="G1" s="3"/>
    </row>
    <row r="2" ht="21.95" customHeight="1" spans="1:7">
      <c r="A2" s="5" t="s">
        <v>439</v>
      </c>
      <c r="B2" s="5"/>
      <c r="C2" s="5"/>
      <c r="D2" s="5"/>
      <c r="E2" s="5"/>
      <c r="F2" s="5"/>
      <c r="G2" s="5"/>
    </row>
    <row r="3" ht="21.95" customHeight="1" spans="1:7">
      <c r="A3" s="3"/>
      <c r="B3" s="3"/>
      <c r="C3" s="3"/>
      <c r="D3" s="189"/>
      <c r="E3" s="3"/>
      <c r="F3" s="190"/>
      <c r="G3" s="6" t="s">
        <v>24</v>
      </c>
    </row>
    <row r="4" ht="16" customHeight="1" spans="1:7">
      <c r="A4" s="156" t="s">
        <v>440</v>
      </c>
      <c r="B4" s="157" t="s">
        <v>441</v>
      </c>
      <c r="C4" s="157"/>
      <c r="D4" s="157"/>
      <c r="E4" s="157" t="s">
        <v>442</v>
      </c>
      <c r="F4" s="157" t="s">
        <v>443</v>
      </c>
      <c r="G4" s="191"/>
    </row>
    <row r="5" ht="16" customHeight="1" spans="1:7">
      <c r="A5" s="161"/>
      <c r="B5" s="162" t="s">
        <v>444</v>
      </c>
      <c r="C5" s="162" t="s">
        <v>445</v>
      </c>
      <c r="D5" s="163" t="s">
        <v>446</v>
      </c>
      <c r="E5" s="162"/>
      <c r="F5" s="164" t="s">
        <v>447</v>
      </c>
      <c r="G5" s="192" t="s">
        <v>448</v>
      </c>
    </row>
    <row r="6" ht="16" customHeight="1" spans="1:7">
      <c r="A6" s="193" t="s">
        <v>449</v>
      </c>
      <c r="B6" s="194"/>
      <c r="C6" s="194"/>
      <c r="D6" s="195"/>
      <c r="E6" s="19"/>
      <c r="F6" s="167"/>
      <c r="G6" s="196"/>
    </row>
    <row r="7" ht="16" customHeight="1" spans="1:7">
      <c r="A7" s="92" t="s">
        <v>450</v>
      </c>
      <c r="B7" s="197">
        <v>0</v>
      </c>
      <c r="C7" s="198"/>
      <c r="D7" s="198"/>
      <c r="E7" s="199">
        <v>950</v>
      </c>
      <c r="F7" s="171"/>
      <c r="G7" s="172"/>
    </row>
    <row r="8" ht="16" customHeight="1" spans="1:7">
      <c r="A8" s="92" t="s">
        <v>451</v>
      </c>
      <c r="B8" s="199">
        <v>10769</v>
      </c>
      <c r="C8" s="199">
        <v>10769</v>
      </c>
      <c r="D8" s="199">
        <v>7807</v>
      </c>
      <c r="E8" s="199">
        <v>2994</v>
      </c>
      <c r="F8" s="171">
        <f t="shared" ref="F8:F13" si="0">D8/C8</f>
        <v>0.724951248955335</v>
      </c>
      <c r="G8" s="172">
        <f>D8/E8</f>
        <v>2.60754843019372</v>
      </c>
    </row>
    <row r="9" ht="16" customHeight="1" spans="1:7">
      <c r="A9" s="92" t="s">
        <v>452</v>
      </c>
      <c r="B9" s="199">
        <v>1035</v>
      </c>
      <c r="C9" s="199">
        <v>1035</v>
      </c>
      <c r="D9" s="199">
        <v>736</v>
      </c>
      <c r="E9" s="199">
        <v>504</v>
      </c>
      <c r="F9" s="171">
        <f t="shared" si="0"/>
        <v>0.711111111111111</v>
      </c>
      <c r="G9" s="172">
        <f t="shared" ref="G9:G13" si="1">D9/E9</f>
        <v>1.46031746031746</v>
      </c>
    </row>
    <row r="10" ht="16" customHeight="1" spans="1:7">
      <c r="A10" s="92" t="s">
        <v>453</v>
      </c>
      <c r="B10" s="199">
        <v>318210</v>
      </c>
      <c r="C10" s="199">
        <v>318210</v>
      </c>
      <c r="D10" s="199">
        <v>205387</v>
      </c>
      <c r="E10" s="199">
        <v>225602</v>
      </c>
      <c r="F10" s="171">
        <f t="shared" si="0"/>
        <v>0.645444832029163</v>
      </c>
      <c r="G10" s="172">
        <f t="shared" si="1"/>
        <v>0.910395297914026</v>
      </c>
    </row>
    <row r="11" ht="16" customHeight="1" spans="1:7">
      <c r="A11" s="92" t="s">
        <v>454</v>
      </c>
      <c r="B11" s="199"/>
      <c r="C11" s="199"/>
      <c r="D11" s="199"/>
      <c r="E11" s="199"/>
      <c r="F11" s="171"/>
      <c r="G11" s="172"/>
    </row>
    <row r="12" ht="16" customHeight="1" spans="1:7">
      <c r="A12" s="92" t="s">
        <v>455</v>
      </c>
      <c r="B12" s="199">
        <v>4284</v>
      </c>
      <c r="C12" s="199">
        <v>4284</v>
      </c>
      <c r="D12" s="199">
        <v>5291</v>
      </c>
      <c r="E12" s="199">
        <v>3894</v>
      </c>
      <c r="F12" s="171">
        <f t="shared" si="0"/>
        <v>1.23506069094304</v>
      </c>
      <c r="G12" s="172">
        <f t="shared" si="1"/>
        <v>1.35875706214689</v>
      </c>
    </row>
    <row r="13" s="188" customFormat="1" ht="16" customHeight="1" spans="1:7">
      <c r="A13" s="200" t="s">
        <v>456</v>
      </c>
      <c r="B13" s="201">
        <f>SUM(B6:B12)</f>
        <v>334298</v>
      </c>
      <c r="C13" s="201">
        <f>SUM(C6:C12)</f>
        <v>334298</v>
      </c>
      <c r="D13" s="201">
        <f>SUM(D6:D12)</f>
        <v>219221</v>
      </c>
      <c r="E13" s="201">
        <f>SUM(E6:E12)</f>
        <v>233944</v>
      </c>
      <c r="F13" s="180">
        <f t="shared" si="0"/>
        <v>0.65576521546644</v>
      </c>
      <c r="G13" s="181">
        <f t="shared" si="1"/>
        <v>0.937066135485415</v>
      </c>
    </row>
    <row r="14" ht="16" customHeight="1" spans="1:7">
      <c r="A14" s="92" t="s">
        <v>457</v>
      </c>
      <c r="B14" s="202"/>
      <c r="C14" s="202"/>
      <c r="D14" s="199">
        <v>8007</v>
      </c>
      <c r="E14" s="202"/>
      <c r="F14" s="202"/>
      <c r="G14" s="22"/>
    </row>
    <row r="15" ht="16" customHeight="1" spans="1:7">
      <c r="A15" s="92" t="s">
        <v>458</v>
      </c>
      <c r="B15" s="202"/>
      <c r="C15" s="202"/>
      <c r="D15" s="199">
        <v>250</v>
      </c>
      <c r="E15" s="202"/>
      <c r="F15" s="202"/>
      <c r="G15" s="22"/>
    </row>
    <row r="16" ht="16" customHeight="1" spans="1:7">
      <c r="A16" s="92" t="s">
        <v>459</v>
      </c>
      <c r="B16" s="202"/>
      <c r="C16" s="202"/>
      <c r="D16" s="199"/>
      <c r="E16" s="202"/>
      <c r="F16" s="202"/>
      <c r="G16" s="22"/>
    </row>
    <row r="17" ht="16" customHeight="1" spans="1:7">
      <c r="A17" s="92" t="s">
        <v>460</v>
      </c>
      <c r="B17" s="202"/>
      <c r="C17" s="202"/>
      <c r="D17" s="199">
        <v>93446</v>
      </c>
      <c r="E17" s="202"/>
      <c r="F17" s="202"/>
      <c r="G17" s="22"/>
    </row>
    <row r="18" ht="16" customHeight="1" spans="1:7">
      <c r="A18" s="92" t="s">
        <v>461</v>
      </c>
      <c r="B18" s="202"/>
      <c r="C18" s="202"/>
      <c r="D18" s="199"/>
      <c r="E18" s="202"/>
      <c r="F18" s="202"/>
      <c r="G18" s="22"/>
    </row>
    <row r="19" ht="16" customHeight="1" spans="1:7">
      <c r="A19" s="92" t="s">
        <v>462</v>
      </c>
      <c r="B19" s="202"/>
      <c r="C19" s="202"/>
      <c r="D19" s="199"/>
      <c r="E19" s="202"/>
      <c r="F19" s="202"/>
      <c r="G19" s="22"/>
    </row>
    <row r="20" ht="16" customHeight="1" spans="1:7">
      <c r="A20" s="92" t="s">
        <v>463</v>
      </c>
      <c r="B20" s="202"/>
      <c r="C20" s="202"/>
      <c r="D20" s="199"/>
      <c r="E20" s="202"/>
      <c r="F20" s="202"/>
      <c r="G20" s="22"/>
    </row>
    <row r="21" s="151" customFormat="1" ht="16" customHeight="1" spans="1:7">
      <c r="A21" s="203" t="s">
        <v>464</v>
      </c>
      <c r="B21" s="204"/>
      <c r="C21" s="162"/>
      <c r="D21" s="205">
        <f>SUM(D13:D20)</f>
        <v>320924</v>
      </c>
      <c r="E21" s="162"/>
      <c r="F21" s="162"/>
      <c r="G21" s="206"/>
    </row>
  </sheetData>
  <mergeCells count="5">
    <mergeCell ref="A2:G2"/>
    <mergeCell ref="B4:D4"/>
    <mergeCell ref="F4:G4"/>
    <mergeCell ref="A4:A5"/>
    <mergeCell ref="E4:E5"/>
  </mergeCells>
  <printOptions horizontalCentered="1"/>
  <pageMargins left="0.16875" right="0.161111111111111" top="0.590277777777778" bottom="0.590277777777778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I4" sqref="I4"/>
    </sheetView>
  </sheetViews>
  <sheetFormatPr defaultColWidth="9" defaultRowHeight="12" outlineLevelCol="7"/>
  <cols>
    <col min="1" max="1" width="48.75" style="152" customWidth="1"/>
    <col min="2" max="4" width="16.25" style="152" customWidth="1"/>
    <col min="5" max="5" width="16.25" style="153" customWidth="1"/>
    <col min="6" max="7" width="16.25" style="154" customWidth="1"/>
    <col min="8" max="16384" width="9" style="152"/>
  </cols>
  <sheetData>
    <row r="1" ht="24.95" customHeight="1" spans="1:1">
      <c r="A1" s="2" t="s">
        <v>465</v>
      </c>
    </row>
    <row r="2" ht="24.95" customHeight="1" spans="1:7">
      <c r="A2" s="5" t="s">
        <v>466</v>
      </c>
      <c r="B2" s="5"/>
      <c r="C2" s="5"/>
      <c r="D2" s="5"/>
      <c r="E2" s="5"/>
      <c r="F2" s="5"/>
      <c r="G2" s="5"/>
    </row>
    <row r="3" ht="18" customHeight="1" spans="1:7">
      <c r="A3" s="3"/>
      <c r="B3" s="3"/>
      <c r="C3" s="3"/>
      <c r="D3" s="3"/>
      <c r="E3" s="155" t="s">
        <v>24</v>
      </c>
      <c r="F3" s="155"/>
      <c r="G3" s="155"/>
    </row>
    <row r="4" ht="18" customHeight="1" spans="1:7">
      <c r="A4" s="156" t="s">
        <v>440</v>
      </c>
      <c r="B4" s="157" t="s">
        <v>441</v>
      </c>
      <c r="C4" s="157"/>
      <c r="D4" s="157"/>
      <c r="E4" s="158" t="s">
        <v>442</v>
      </c>
      <c r="F4" s="159" t="s">
        <v>443</v>
      </c>
      <c r="G4" s="160"/>
    </row>
    <row r="5" ht="18" customHeight="1" spans="1:7">
      <c r="A5" s="161"/>
      <c r="B5" s="162" t="s">
        <v>444</v>
      </c>
      <c r="C5" s="162" t="s">
        <v>445</v>
      </c>
      <c r="D5" s="163" t="s">
        <v>446</v>
      </c>
      <c r="E5" s="163"/>
      <c r="F5" s="164" t="s">
        <v>447</v>
      </c>
      <c r="G5" s="165" t="s">
        <v>448</v>
      </c>
    </row>
    <row r="6" ht="16" customHeight="1" spans="1:7">
      <c r="A6" s="166" t="s">
        <v>467</v>
      </c>
      <c r="B6" s="11">
        <f>B7+B8+B9+B10+B11+B12</f>
        <v>334298</v>
      </c>
      <c r="C6" s="11">
        <f>C7+C8+C9+C10+C11+C12</f>
        <v>215739</v>
      </c>
      <c r="D6" s="11">
        <f>D7+D8+D9+D10+D11+D12</f>
        <v>207764</v>
      </c>
      <c r="E6" s="11">
        <f>E7+E8+E9+E10+E11+E12</f>
        <v>204925</v>
      </c>
      <c r="F6" s="167">
        <f>D6/C6</f>
        <v>0.963034036497805</v>
      </c>
      <c r="G6" s="168">
        <f>D6/E6</f>
        <v>1.01385384896914</v>
      </c>
    </row>
    <row r="7" ht="16" customHeight="1" spans="1:7">
      <c r="A7" s="169" t="s">
        <v>468</v>
      </c>
      <c r="B7" s="170">
        <v>318210</v>
      </c>
      <c r="C7" s="14">
        <v>205845</v>
      </c>
      <c r="D7" s="14">
        <v>199458</v>
      </c>
      <c r="E7" s="14">
        <v>198879</v>
      </c>
      <c r="F7" s="171">
        <f>D7/C7</f>
        <v>0.968971799169278</v>
      </c>
      <c r="G7" s="172">
        <f>D7/E7</f>
        <v>1.00291131793704</v>
      </c>
    </row>
    <row r="8" ht="16" customHeight="1" spans="1:7">
      <c r="A8" s="173" t="s">
        <v>469</v>
      </c>
      <c r="B8" s="170"/>
      <c r="C8" s="14"/>
      <c r="D8" s="14"/>
      <c r="E8" s="14"/>
      <c r="F8" s="171"/>
      <c r="G8" s="172"/>
    </row>
    <row r="9" ht="16" customHeight="1" spans="1:7">
      <c r="A9" s="173" t="s">
        <v>470</v>
      </c>
      <c r="B9" s="170">
        <v>10769</v>
      </c>
      <c r="C9" s="14">
        <v>7807</v>
      </c>
      <c r="D9" s="14">
        <v>7807</v>
      </c>
      <c r="E9" s="14">
        <v>2994</v>
      </c>
      <c r="F9" s="171">
        <f>D9/C9</f>
        <v>1</v>
      </c>
      <c r="G9" s="172">
        <f>D9/E9</f>
        <v>2.60754843019372</v>
      </c>
    </row>
    <row r="10" ht="16" customHeight="1" spans="1:7">
      <c r="A10" s="173" t="s">
        <v>471</v>
      </c>
      <c r="B10" s="170">
        <v>1035</v>
      </c>
      <c r="C10" s="14"/>
      <c r="D10" s="14"/>
      <c r="E10" s="14"/>
      <c r="F10" s="171"/>
      <c r="G10" s="172"/>
    </row>
    <row r="11" ht="16" customHeight="1" spans="1:7">
      <c r="A11" s="173" t="s">
        <v>472</v>
      </c>
      <c r="B11" s="170">
        <v>4284</v>
      </c>
      <c r="C11" s="14">
        <v>2087</v>
      </c>
      <c r="D11" s="14">
        <v>499</v>
      </c>
      <c r="E11" s="14">
        <v>3052</v>
      </c>
      <c r="F11" s="171">
        <f>D11/C11</f>
        <v>0.239099185433637</v>
      </c>
      <c r="G11" s="172">
        <f>D11/E11</f>
        <v>0.163499344692005</v>
      </c>
    </row>
    <row r="12" ht="16" customHeight="1" spans="1:7">
      <c r="A12" s="173" t="s">
        <v>473</v>
      </c>
      <c r="B12" s="170"/>
      <c r="C12" s="14"/>
      <c r="D12" s="14"/>
      <c r="E12" s="14"/>
      <c r="F12" s="171"/>
      <c r="G12" s="172"/>
    </row>
    <row r="13" ht="16" customHeight="1" spans="1:8">
      <c r="A13" s="174" t="s">
        <v>474</v>
      </c>
      <c r="B13" s="170"/>
      <c r="C13" s="14"/>
      <c r="D13" s="14"/>
      <c r="E13" s="14"/>
      <c r="F13" s="171"/>
      <c r="G13" s="172"/>
      <c r="H13" s="175"/>
    </row>
    <row r="14" ht="16" customHeight="1" spans="1:7">
      <c r="A14" s="176" t="s">
        <v>475</v>
      </c>
      <c r="B14" s="170"/>
      <c r="C14" s="14"/>
      <c r="D14" s="14"/>
      <c r="E14" s="14"/>
      <c r="F14" s="171"/>
      <c r="G14" s="172"/>
    </row>
    <row r="15" ht="16" customHeight="1" spans="1:7">
      <c r="A15" s="177" t="s">
        <v>476</v>
      </c>
      <c r="B15" s="170"/>
      <c r="C15" s="14"/>
      <c r="D15" s="14"/>
      <c r="E15" s="14"/>
      <c r="F15" s="171"/>
      <c r="G15" s="172"/>
    </row>
    <row r="16" ht="16" customHeight="1" spans="1:7">
      <c r="A16" s="174" t="s">
        <v>477</v>
      </c>
      <c r="B16" s="170"/>
      <c r="C16" s="14">
        <f>SUM(C17:C19)</f>
        <v>250</v>
      </c>
      <c r="D16" s="14">
        <f>SUM(D17:D19)</f>
        <v>39</v>
      </c>
      <c r="E16" s="14"/>
      <c r="F16" s="171">
        <f t="shared" ref="F16:F22" si="0">D16/C16</f>
        <v>0.156</v>
      </c>
      <c r="G16" s="172"/>
    </row>
    <row r="17" ht="16" customHeight="1" spans="1:7">
      <c r="A17" s="177" t="s">
        <v>478</v>
      </c>
      <c r="B17" s="170"/>
      <c r="C17" s="14"/>
      <c r="D17" s="14"/>
      <c r="E17" s="14"/>
      <c r="F17" s="171"/>
      <c r="G17" s="172"/>
    </row>
    <row r="18" ht="16" customHeight="1" spans="1:7">
      <c r="A18" s="177" t="s">
        <v>479</v>
      </c>
      <c r="B18" s="170"/>
      <c r="C18" s="14">
        <v>240</v>
      </c>
      <c r="D18" s="14">
        <v>29</v>
      </c>
      <c r="E18" s="14"/>
      <c r="F18" s="171">
        <f t="shared" si="0"/>
        <v>0.120833333333333</v>
      </c>
      <c r="G18" s="172"/>
    </row>
    <row r="19" ht="16" customHeight="1" spans="1:7">
      <c r="A19" s="177" t="s">
        <v>480</v>
      </c>
      <c r="B19" s="170"/>
      <c r="C19" s="14">
        <v>10</v>
      </c>
      <c r="D19" s="14">
        <v>10</v>
      </c>
      <c r="E19" s="14"/>
      <c r="F19" s="171">
        <f t="shared" si="0"/>
        <v>1</v>
      </c>
      <c r="G19" s="172"/>
    </row>
    <row r="20" ht="16" customHeight="1" spans="1:7">
      <c r="A20" s="174" t="s">
        <v>481</v>
      </c>
      <c r="B20" s="170"/>
      <c r="C20" s="14">
        <v>19195</v>
      </c>
      <c r="D20" s="14">
        <v>19195</v>
      </c>
      <c r="E20" s="14">
        <v>14433</v>
      </c>
      <c r="F20" s="171">
        <f t="shared" si="0"/>
        <v>1</v>
      </c>
      <c r="G20" s="172">
        <f>D20/E20</f>
        <v>1.32993833575833</v>
      </c>
    </row>
    <row r="21" ht="16" customHeight="1" spans="1:7">
      <c r="A21" s="174" t="s">
        <v>482</v>
      </c>
      <c r="B21" s="170"/>
      <c r="C21" s="14">
        <v>99</v>
      </c>
      <c r="D21" s="14">
        <v>99</v>
      </c>
      <c r="E21" s="14">
        <v>144</v>
      </c>
      <c r="F21" s="171">
        <f t="shared" si="0"/>
        <v>1</v>
      </c>
      <c r="G21" s="172">
        <f>D21/E21</f>
        <v>0.6875</v>
      </c>
    </row>
    <row r="22" ht="16" customHeight="1" spans="1:7">
      <c r="A22" s="178" t="s">
        <v>483</v>
      </c>
      <c r="B22" s="179">
        <f>B6+B13+B20+B21</f>
        <v>334298</v>
      </c>
      <c r="C22" s="179">
        <f>C6+C13+C20+C21+C16</f>
        <v>235283</v>
      </c>
      <c r="D22" s="179">
        <f>D6+D13+D20+D21+D16</f>
        <v>227097</v>
      </c>
      <c r="E22" s="179">
        <f>E6+E13+E20+E21+E16</f>
        <v>219502</v>
      </c>
      <c r="F22" s="180">
        <f t="shared" si="0"/>
        <v>0.965207856071199</v>
      </c>
      <c r="G22" s="181">
        <f>D22/E22</f>
        <v>1.03460105147106</v>
      </c>
    </row>
    <row r="23" ht="16" customHeight="1" spans="1:7">
      <c r="A23" s="177" t="s">
        <v>484</v>
      </c>
      <c r="B23" s="182"/>
      <c r="C23" s="182"/>
      <c r="D23" s="14">
        <v>20173</v>
      </c>
      <c r="E23" s="14">
        <v>6995</v>
      </c>
      <c r="F23" s="182"/>
      <c r="G23" s="172">
        <f>D23/E23</f>
        <v>2.88391708363116</v>
      </c>
    </row>
    <row r="24" ht="16" customHeight="1" spans="1:7">
      <c r="A24" s="177" t="s">
        <v>485</v>
      </c>
      <c r="B24" s="182"/>
      <c r="C24" s="182"/>
      <c r="D24" s="14"/>
      <c r="E24" s="182"/>
      <c r="F24" s="182"/>
      <c r="G24" s="183"/>
    </row>
    <row r="25" ht="16" customHeight="1" spans="1:7">
      <c r="A25" s="177" t="s">
        <v>486</v>
      </c>
      <c r="B25" s="182"/>
      <c r="C25" s="182"/>
      <c r="D25" s="14"/>
      <c r="E25" s="182"/>
      <c r="F25" s="182"/>
      <c r="G25" s="183"/>
    </row>
    <row r="26" ht="16" customHeight="1" spans="1:7">
      <c r="A26" s="177" t="s">
        <v>487</v>
      </c>
      <c r="B26" s="182"/>
      <c r="C26" s="182"/>
      <c r="D26" s="14">
        <v>60446</v>
      </c>
      <c r="E26" s="14">
        <v>142606</v>
      </c>
      <c r="F26" s="182"/>
      <c r="G26" s="183"/>
    </row>
    <row r="27" ht="16" customHeight="1" spans="1:7">
      <c r="A27" s="177" t="s">
        <v>488</v>
      </c>
      <c r="B27" s="182"/>
      <c r="C27" s="182"/>
      <c r="D27" s="14"/>
      <c r="E27" s="182"/>
      <c r="F27" s="182"/>
      <c r="G27" s="183"/>
    </row>
    <row r="28" ht="16" customHeight="1" spans="1:7">
      <c r="A28" s="177" t="s">
        <v>489</v>
      </c>
      <c r="B28" s="182"/>
      <c r="C28" s="182"/>
      <c r="D28" s="14"/>
      <c r="E28" s="182"/>
      <c r="F28" s="182"/>
      <c r="G28" s="183"/>
    </row>
    <row r="29" ht="16" customHeight="1" spans="1:7">
      <c r="A29" s="177" t="s">
        <v>490</v>
      </c>
      <c r="B29" s="182"/>
      <c r="C29" s="182"/>
      <c r="D29" s="14">
        <v>5021</v>
      </c>
      <c r="E29" s="182">
        <v>452</v>
      </c>
      <c r="F29" s="182"/>
      <c r="G29" s="172">
        <f>D29/E29</f>
        <v>11.108407079646</v>
      </c>
    </row>
    <row r="30" ht="16" customHeight="1" spans="1:7">
      <c r="A30" s="177" t="s">
        <v>491</v>
      </c>
      <c r="B30" s="182"/>
      <c r="C30" s="182"/>
      <c r="D30" s="14">
        <v>8187</v>
      </c>
      <c r="E30" s="14">
        <v>8007</v>
      </c>
      <c r="F30" s="182"/>
      <c r="G30" s="172">
        <f>D30/E30</f>
        <v>1.0224803297115</v>
      </c>
    </row>
    <row r="31" s="151" customFormat="1" ht="16" customHeight="1" spans="1:7">
      <c r="A31" s="184" t="s">
        <v>492</v>
      </c>
      <c r="B31" s="185"/>
      <c r="C31" s="185"/>
      <c r="D31" s="186">
        <f>SUM(D22:D30)</f>
        <v>320924</v>
      </c>
      <c r="E31" s="186">
        <f>SUM(E22:E30)</f>
        <v>377562</v>
      </c>
      <c r="F31" s="186"/>
      <c r="G31" s="187">
        <f>D31/E31</f>
        <v>0.849990200284986</v>
      </c>
    </row>
  </sheetData>
  <mergeCells count="6">
    <mergeCell ref="A2:G2"/>
    <mergeCell ref="E3:G3"/>
    <mergeCell ref="B4:D4"/>
    <mergeCell ref="F4:G4"/>
    <mergeCell ref="A4:A5"/>
    <mergeCell ref="E4:E5"/>
  </mergeCells>
  <printOptions horizontalCentered="1"/>
  <pageMargins left="0.275" right="0.156944444444444" top="0.590277777777778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Sheet1</vt:lpstr>
      <vt:lpstr>目录</vt:lpstr>
      <vt:lpstr>1.一般公共预算收入决算表</vt:lpstr>
      <vt:lpstr>2.一般公共预算支出决算表 （按功能分类）</vt:lpstr>
      <vt:lpstr>3.一般公共预算支出决算表（按经济分类科目）</vt:lpstr>
      <vt:lpstr>4.一般公共预算税收返还和转移支付决算表</vt:lpstr>
      <vt:lpstr>5.一般公共预算收支决算平衡表</vt:lpstr>
      <vt:lpstr>6.政府性基金收入决算表</vt:lpstr>
      <vt:lpstr>7.政府性基金支出决算表</vt:lpstr>
      <vt:lpstr>8.政府性基金转移支付决算表</vt:lpstr>
      <vt:lpstr>9.政府性基金收支决算平衡表</vt:lpstr>
      <vt:lpstr>10.社会保险基金预算收支决算表</vt:lpstr>
      <vt:lpstr>11.国有资本经营收支决算表</vt:lpstr>
      <vt:lpstr>12.地方政府一般债务余额决算表</vt:lpstr>
      <vt:lpstr>13.地方政府专项债务余额决算表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 POLO</dc:creator>
  <cp:lastModifiedBy>赤脚</cp:lastModifiedBy>
  <dcterms:created xsi:type="dcterms:W3CDTF">2017-09-18T02:49:00Z</dcterms:created>
  <cp:lastPrinted>2018-11-02T01:55:00Z</cp:lastPrinted>
  <dcterms:modified xsi:type="dcterms:W3CDTF">2019-10-12T08:21:25Z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